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ISTARSS\Yearbook\Infrastructure Yearbook\DRAFT Yearbook\0. For publication\Yearbook 2023\Tables\2023 indexed tables\"/>
    </mc:Choice>
  </mc:AlternateContent>
  <bookViews>
    <workbookView xWindow="0" yWindow="0" windowWidth="19170" windowHeight="6960" tabRatio="729"/>
  </bookViews>
  <sheets>
    <sheet name="Index" sheetId="11" r:id="rId1"/>
    <sheet name="Table 1.1" sheetId="2" r:id="rId2"/>
    <sheet name="Table 1.2a-d" sheetId="3" r:id="rId3"/>
    <sheet name="Table 1.2e-g" sheetId="4" r:id="rId4"/>
    <sheet name="Table 1.3" sheetId="5" r:id="rId5"/>
    <sheet name="Table 1.4" sheetId="6" r:id="rId6"/>
    <sheet name="Table 1.5" sheetId="7" r:id="rId7"/>
    <sheet name="Table 1.6" sheetId="8" r:id="rId8"/>
    <sheet name="Table 1.7" sheetId="9" r:id="rId9"/>
    <sheet name="Table 1.8" sheetId="10" r:id="rId10"/>
  </sheets>
  <definedNames>
    <definedName name="_xlnm.Print_Area" localSheetId="1">'Table 1.1'!$A$124:$L$154</definedName>
    <definedName name="_xlnm.Print_Area" localSheetId="2">'Table 1.2a-d'!$A$100:$G$148</definedName>
    <definedName name="_xlnm.Print_Area" localSheetId="6">'Table 1.5'!$A$1:$I$83</definedName>
    <definedName name="_xlnm.Print_Area" localSheetId="7">'Table 1.6'!$A$2:$K$64</definedName>
    <definedName name="_xlnm.Print_Area" localSheetId="8">'Table 1.7'!$A$1:$I$176</definedName>
    <definedName name="_xlnm.Print_Area" localSheetId="9">'Table 1.8'!$A$1:$G$57</definedName>
    <definedName name="Table1_1a">'Table 1.1'!$A$2:$H$60</definedName>
    <definedName name="Table1_1b">'Table 1.1'!$A$63:$H$120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9" l="1"/>
  <c r="O130" i="9" s="1"/>
  <c r="F72" i="9"/>
  <c r="N130" i="9" s="1"/>
  <c r="E72" i="9"/>
  <c r="D72" i="9"/>
  <c r="L130" i="9" s="1"/>
  <c r="C72" i="9"/>
  <c r="B72" i="9"/>
  <c r="G71" i="9"/>
  <c r="F71" i="9"/>
  <c r="E71" i="9"/>
  <c r="M129" i="9" s="1"/>
  <c r="D71" i="9"/>
  <c r="L129" i="9" s="1"/>
  <c r="C71" i="9"/>
  <c r="B71" i="9"/>
  <c r="G70" i="9"/>
  <c r="F70" i="9"/>
  <c r="E70" i="9"/>
  <c r="D70" i="9"/>
  <c r="C70" i="9"/>
  <c r="K128" i="9" s="1"/>
  <c r="B70" i="9"/>
  <c r="G69" i="9"/>
  <c r="F69" i="9"/>
  <c r="E69" i="9"/>
  <c r="D69" i="9"/>
  <c r="C69" i="9"/>
  <c r="B69" i="9"/>
  <c r="H68" i="9"/>
  <c r="G68" i="9"/>
  <c r="O126" i="9" s="1"/>
  <c r="F68" i="9"/>
  <c r="E68" i="9"/>
  <c r="M126" i="9" s="1"/>
  <c r="D68" i="9"/>
  <c r="C68" i="9"/>
  <c r="B68" i="9"/>
  <c r="H67" i="9"/>
  <c r="G67" i="9"/>
  <c r="F67" i="9"/>
  <c r="N125" i="9" s="1"/>
  <c r="E67" i="9"/>
  <c r="D67" i="9"/>
  <c r="C67" i="9"/>
  <c r="B67" i="9"/>
  <c r="H66" i="9"/>
  <c r="G66" i="9"/>
  <c r="F66" i="9"/>
  <c r="N124" i="9" s="1"/>
  <c r="E66" i="9"/>
  <c r="M124" i="9" s="1"/>
  <c r="D66" i="9"/>
  <c r="C66" i="9"/>
  <c r="B66" i="9"/>
  <c r="H65" i="9"/>
  <c r="G65" i="9"/>
  <c r="F65" i="9"/>
  <c r="E65" i="9"/>
  <c r="D65" i="9"/>
  <c r="L123" i="9" s="1"/>
  <c r="C65" i="9"/>
  <c r="B65" i="9"/>
  <c r="K129" i="9"/>
  <c r="L124" i="9"/>
  <c r="K123" i="9"/>
  <c r="M123" i="9" l="1"/>
  <c r="O127" i="9"/>
  <c r="O123" i="9"/>
  <c r="M125" i="9"/>
  <c r="O125" i="9"/>
  <c r="N126" i="9"/>
  <c r="M130" i="9"/>
  <c r="N123" i="9"/>
  <c r="O124" i="9"/>
  <c r="L128" i="9"/>
  <c r="L126" i="9"/>
  <c r="K124" i="9"/>
  <c r="K127" i="9"/>
  <c r="M128" i="9"/>
  <c r="O129" i="9"/>
  <c r="N129" i="9"/>
  <c r="K130" i="9"/>
  <c r="L125" i="9"/>
  <c r="K126" i="9"/>
  <c r="L127" i="9"/>
  <c r="N128" i="9"/>
  <c r="M127" i="9"/>
  <c r="O128" i="9"/>
  <c r="K125" i="9"/>
  <c r="N127" i="9"/>
  <c r="K166" i="9" l="1"/>
  <c r="Q166" i="9"/>
  <c r="L166" i="9"/>
  <c r="M166" i="9"/>
  <c r="N166" i="9"/>
  <c r="O166" i="9"/>
  <c r="P166" i="9"/>
  <c r="H60" i="5" l="1"/>
  <c r="H59" i="5"/>
  <c r="F59" i="5"/>
  <c r="D71" i="5" l="1"/>
  <c r="E71" i="5" s="1"/>
  <c r="B60" i="5"/>
  <c r="F60" i="5"/>
  <c r="D61" i="5"/>
  <c r="D72" i="5"/>
  <c r="E72" i="5" s="1"/>
  <c r="D76" i="5"/>
  <c r="E76" i="5" s="1"/>
  <c r="D80" i="5"/>
  <c r="E80" i="5" s="1"/>
  <c r="O19" i="6"/>
  <c r="M19" i="6"/>
  <c r="D81" i="5"/>
  <c r="E81" i="5" s="1"/>
  <c r="D77" i="5"/>
  <c r="E77" i="5" s="1"/>
  <c r="D73" i="5"/>
  <c r="E73" i="5" s="1"/>
  <c r="I61" i="5"/>
  <c r="C59" i="5"/>
  <c r="E59" i="5"/>
  <c r="C61" i="5"/>
  <c r="K61" i="5"/>
  <c r="F61" i="5"/>
  <c r="J59" i="5"/>
  <c r="J60" i="5"/>
  <c r="H61" i="5"/>
  <c r="D70" i="5"/>
  <c r="E70" i="5" s="1"/>
  <c r="D74" i="5"/>
  <c r="E74" i="5" s="1"/>
  <c r="D78" i="5"/>
  <c r="E78" i="5" s="1"/>
  <c r="D82" i="5"/>
  <c r="E82" i="5" s="1"/>
  <c r="I59" i="5"/>
  <c r="I60" i="5"/>
  <c r="G61" i="5"/>
  <c r="D75" i="5"/>
  <c r="E75" i="5" s="1"/>
  <c r="D79" i="5"/>
  <c r="E79" i="5" s="1"/>
  <c r="D83" i="5"/>
  <c r="E83" i="5" s="1"/>
  <c r="C60" i="5"/>
  <c r="D59" i="5"/>
  <c r="J61" i="5"/>
  <c r="G59" i="5"/>
  <c r="G60" i="5"/>
  <c r="K60" i="5"/>
  <c r="L10" i="5"/>
  <c r="M42" i="5" s="1"/>
  <c r="L14" i="5"/>
  <c r="M46" i="5" s="1"/>
  <c r="L18" i="5"/>
  <c r="M50" i="5" s="1"/>
  <c r="L22" i="5"/>
  <c r="M54" i="5" s="1"/>
  <c r="L26" i="5"/>
  <c r="M58" i="5" s="1"/>
  <c r="L8" i="5"/>
  <c r="M40" i="5" s="1"/>
  <c r="L9" i="5"/>
  <c r="L41" i="5" s="1"/>
  <c r="L16" i="5"/>
  <c r="M48" i="5" s="1"/>
  <c r="K59" i="5"/>
  <c r="B59" i="5"/>
  <c r="L28" i="5"/>
  <c r="M60" i="5" s="1"/>
  <c r="L24" i="5"/>
  <c r="L56" i="5" s="1"/>
  <c r="E60" i="5"/>
  <c r="D60" i="5"/>
  <c r="E61" i="5"/>
  <c r="L29" i="5"/>
  <c r="L61" i="5" s="1"/>
  <c r="L17" i="5"/>
  <c r="M49" i="5" s="1"/>
  <c r="L25" i="5"/>
  <c r="M57" i="5" s="1"/>
  <c r="B61" i="5"/>
  <c r="L23" i="5"/>
  <c r="M55" i="5" s="1"/>
  <c r="L15" i="5"/>
  <c r="L47" i="5" s="1"/>
  <c r="L7" i="5"/>
  <c r="L39" i="5" s="1"/>
  <c r="L21" i="5"/>
  <c r="M53" i="5" s="1"/>
  <c r="L13" i="5"/>
  <c r="L45" i="5" s="1"/>
  <c r="L6" i="5"/>
  <c r="M38" i="5" s="1"/>
  <c r="L20" i="5"/>
  <c r="L52" i="5" s="1"/>
  <c r="L12" i="5"/>
  <c r="M44" i="5" s="1"/>
  <c r="L27" i="5"/>
  <c r="M59" i="5" s="1"/>
  <c r="L19" i="5"/>
  <c r="M51" i="5" s="1"/>
  <c r="L11" i="5"/>
  <c r="L43" i="5" s="1"/>
  <c r="L42" i="5" l="1"/>
  <c r="L40" i="5"/>
  <c r="L46" i="5"/>
  <c r="M41" i="5"/>
  <c r="L48" i="5"/>
  <c r="L50" i="5"/>
  <c r="L59" i="5"/>
  <c r="L51" i="5"/>
  <c r="M56" i="5"/>
  <c r="M43" i="5"/>
  <c r="L55" i="5"/>
  <c r="L60" i="5"/>
  <c r="L54" i="5"/>
  <c r="L53" i="5"/>
  <c r="L49" i="5"/>
  <c r="M61" i="5"/>
  <c r="L58" i="5"/>
  <c r="M52" i="5"/>
  <c r="M45" i="5"/>
  <c r="M47" i="5"/>
  <c r="M39" i="5"/>
  <c r="L57" i="5"/>
  <c r="L44" i="5"/>
  <c r="L38" i="5"/>
  <c r="K167" i="9" l="1"/>
  <c r="L167" i="9"/>
  <c r="M167" i="9"/>
  <c r="N167" i="9"/>
  <c r="O167" i="9"/>
  <c r="P167" i="9"/>
  <c r="Q167" i="9"/>
  <c r="K168" i="9"/>
  <c r="L168" i="9"/>
  <c r="M168" i="9"/>
  <c r="N168" i="9"/>
  <c r="O168" i="9"/>
  <c r="P168" i="9"/>
  <c r="Q168" i="9"/>
  <c r="K169" i="9"/>
  <c r="L169" i="9"/>
  <c r="M169" i="9"/>
  <c r="N169" i="9"/>
  <c r="O169" i="9"/>
  <c r="P169" i="9"/>
  <c r="Q169" i="9"/>
  <c r="K170" i="9"/>
  <c r="L170" i="9"/>
  <c r="M170" i="9"/>
  <c r="N170" i="9"/>
  <c r="O170" i="9"/>
  <c r="P170" i="9"/>
  <c r="Q170" i="9"/>
  <c r="K171" i="9"/>
  <c r="L171" i="9"/>
  <c r="M171" i="9"/>
  <c r="N171" i="9"/>
  <c r="O171" i="9"/>
  <c r="P171" i="9"/>
  <c r="Q171" i="9"/>
  <c r="K172" i="9"/>
  <c r="M172" i="9"/>
  <c r="N172" i="9"/>
  <c r="O172" i="9"/>
  <c r="P172" i="9"/>
  <c r="Q172" i="9"/>
  <c r="H13" i="9" l="1"/>
  <c r="J19" i="6" l="1"/>
  <c r="H19" i="6"/>
  <c r="Q165" i="9" l="1"/>
  <c r="P165" i="9"/>
  <c r="O165" i="9"/>
  <c r="N165" i="9"/>
  <c r="M165" i="9"/>
  <c r="L165" i="9"/>
  <c r="K165" i="9"/>
  <c r="Q164" i="9"/>
  <c r="P164" i="9"/>
  <c r="O164" i="9"/>
  <c r="N164" i="9"/>
  <c r="M164" i="9"/>
  <c r="L164" i="9"/>
  <c r="K164" i="9"/>
  <c r="Q163" i="9"/>
  <c r="P163" i="9"/>
  <c r="O163" i="9"/>
  <c r="N163" i="9"/>
  <c r="M163" i="9"/>
  <c r="L163" i="9"/>
  <c r="K163" i="9"/>
  <c r="Q162" i="9"/>
  <c r="P162" i="9"/>
  <c r="O162" i="9"/>
  <c r="N162" i="9"/>
  <c r="M162" i="9"/>
  <c r="L162" i="9"/>
  <c r="K162" i="9"/>
  <c r="P161" i="9"/>
  <c r="O161" i="9"/>
  <c r="N161" i="9"/>
  <c r="M161" i="9"/>
  <c r="L161" i="9"/>
  <c r="K161" i="9"/>
  <c r="P160" i="9"/>
  <c r="O160" i="9"/>
  <c r="N160" i="9"/>
  <c r="M160" i="9"/>
  <c r="L160" i="9"/>
  <c r="K160" i="9"/>
  <c r="P159" i="9"/>
  <c r="O159" i="9"/>
  <c r="N159" i="9"/>
  <c r="M159" i="9"/>
  <c r="L159" i="9"/>
  <c r="K159" i="9"/>
  <c r="P158" i="9"/>
  <c r="O158" i="9"/>
  <c r="N158" i="9"/>
  <c r="M158" i="9"/>
  <c r="L158" i="9"/>
  <c r="K158" i="9"/>
  <c r="P157" i="9"/>
  <c r="O157" i="9"/>
  <c r="N157" i="9"/>
  <c r="M157" i="9"/>
  <c r="L157" i="9"/>
  <c r="K157" i="9"/>
  <c r="P156" i="9"/>
  <c r="O156" i="9"/>
  <c r="N156" i="9"/>
  <c r="M156" i="9"/>
  <c r="L156" i="9"/>
  <c r="K156" i="9"/>
  <c r="P155" i="9"/>
  <c r="O155" i="9"/>
  <c r="N155" i="9"/>
  <c r="M155" i="9"/>
  <c r="L155" i="9"/>
  <c r="K155" i="9"/>
  <c r="P154" i="9"/>
  <c r="O154" i="9"/>
  <c r="N154" i="9"/>
  <c r="M154" i="9"/>
  <c r="L154" i="9"/>
  <c r="K154" i="9"/>
  <c r="P153" i="9"/>
  <c r="O153" i="9"/>
  <c r="N153" i="9"/>
  <c r="M153" i="9"/>
  <c r="L153" i="9"/>
  <c r="K153" i="9"/>
  <c r="P152" i="9"/>
  <c r="O152" i="9"/>
  <c r="N152" i="9"/>
  <c r="M152" i="9"/>
  <c r="L152" i="9"/>
  <c r="K152" i="9"/>
  <c r="P151" i="9"/>
  <c r="O151" i="9"/>
  <c r="N151" i="9"/>
  <c r="M151" i="9"/>
  <c r="L151" i="9"/>
  <c r="K151" i="9"/>
  <c r="C92" i="9"/>
  <c r="B91" i="9"/>
  <c r="H89" i="9"/>
  <c r="F89" i="9"/>
  <c r="G88" i="9"/>
  <c r="F87" i="9"/>
  <c r="D87" i="9"/>
  <c r="I86" i="9"/>
  <c r="E86" i="9"/>
  <c r="D85" i="9"/>
  <c r="I84" i="9"/>
  <c r="H83" i="9"/>
  <c r="B83" i="9"/>
  <c r="G82" i="9"/>
  <c r="H81" i="9"/>
  <c r="F81" i="9"/>
  <c r="G80" i="9"/>
  <c r="E80" i="9"/>
  <c r="D79" i="9"/>
  <c r="I78" i="9"/>
  <c r="E78" i="9"/>
  <c r="C78" i="9"/>
  <c r="D77" i="9"/>
  <c r="B77" i="9"/>
  <c r="H75" i="9"/>
  <c r="B75" i="9"/>
  <c r="G74" i="9"/>
  <c r="F73" i="9"/>
  <c r="K150" i="9" l="1"/>
  <c r="N139" i="9"/>
  <c r="M138" i="9"/>
  <c r="N131" i="9"/>
  <c r="L135" i="9"/>
  <c r="L145" i="9"/>
  <c r="L143" i="9"/>
  <c r="M144" i="9"/>
  <c r="N145" i="9"/>
  <c r="M136" i="9"/>
  <c r="K136" i="9"/>
  <c r="O146" i="9"/>
  <c r="N147" i="9"/>
  <c r="O138" i="9"/>
  <c r="O132" i="9"/>
  <c r="O140" i="9"/>
  <c r="L137" i="9"/>
  <c r="P147" i="9"/>
  <c r="B78" i="9"/>
  <c r="B79" i="9"/>
  <c r="B80" i="9"/>
  <c r="B81" i="9"/>
  <c r="B82" i="9"/>
  <c r="B84" i="9"/>
  <c r="B85" i="9"/>
  <c r="B86" i="9"/>
  <c r="B87" i="9"/>
  <c r="B88" i="9"/>
  <c r="B89" i="9"/>
  <c r="B90" i="9"/>
  <c r="B92" i="9"/>
  <c r="C74" i="9"/>
  <c r="C80" i="9"/>
  <c r="C81" i="9"/>
  <c r="C82" i="9"/>
  <c r="C83" i="9"/>
  <c r="C84" i="9"/>
  <c r="C85" i="9"/>
  <c r="C86" i="9"/>
  <c r="C87" i="9"/>
  <c r="C88" i="9"/>
  <c r="C89" i="9"/>
  <c r="C90" i="9"/>
  <c r="C91" i="9"/>
  <c r="K149" i="9"/>
  <c r="C76" i="9"/>
  <c r="D73" i="9"/>
  <c r="D78" i="9"/>
  <c r="D83" i="9"/>
  <c r="D86" i="9"/>
  <c r="D88" i="9"/>
  <c r="D89" i="9"/>
  <c r="D90" i="9"/>
  <c r="D91" i="9"/>
  <c r="D92" i="9"/>
  <c r="D75" i="9"/>
  <c r="D80" i="9"/>
  <c r="E74" i="9"/>
  <c r="E77" i="9"/>
  <c r="E79" i="9"/>
  <c r="E81" i="9"/>
  <c r="E82" i="9"/>
  <c r="E83" i="9"/>
  <c r="E84" i="9"/>
  <c r="E85" i="9"/>
  <c r="E87" i="9"/>
  <c r="E88" i="9"/>
  <c r="E89" i="9"/>
  <c r="E90" i="9"/>
  <c r="E91" i="9"/>
  <c r="E92" i="9"/>
  <c r="B73" i="9"/>
  <c r="C75" i="9"/>
  <c r="F76" i="9"/>
  <c r="F78" i="9"/>
  <c r="F79" i="9"/>
  <c r="F80" i="9"/>
  <c r="F82" i="9"/>
  <c r="F83" i="9"/>
  <c r="F84" i="9"/>
  <c r="F85" i="9"/>
  <c r="F86" i="9"/>
  <c r="F88" i="9"/>
  <c r="F90" i="9"/>
  <c r="F91" i="9"/>
  <c r="F92" i="9"/>
  <c r="C79" i="9"/>
  <c r="D76" i="9"/>
  <c r="D81" i="9"/>
  <c r="E76" i="9"/>
  <c r="F77" i="9"/>
  <c r="G75" i="9"/>
  <c r="G77" i="9"/>
  <c r="G78" i="9"/>
  <c r="G79" i="9"/>
  <c r="G81" i="9"/>
  <c r="G83" i="9"/>
  <c r="G84" i="9"/>
  <c r="G85" i="9"/>
  <c r="G86" i="9"/>
  <c r="G87" i="9"/>
  <c r="G89" i="9"/>
  <c r="G90" i="9"/>
  <c r="G91" i="9"/>
  <c r="G92" i="9"/>
  <c r="B76" i="9"/>
  <c r="C73" i="9"/>
  <c r="D84" i="9"/>
  <c r="E75" i="9"/>
  <c r="F75" i="9"/>
  <c r="G73" i="9"/>
  <c r="G76" i="9"/>
  <c r="H73" i="9"/>
  <c r="H74" i="9"/>
  <c r="H76" i="9"/>
  <c r="H77" i="9"/>
  <c r="H78" i="9"/>
  <c r="H79" i="9"/>
  <c r="H80" i="9"/>
  <c r="H82" i="9"/>
  <c r="H84" i="9"/>
  <c r="H85" i="9"/>
  <c r="H86" i="9"/>
  <c r="H87" i="9"/>
  <c r="H88" i="9"/>
  <c r="H90" i="9"/>
  <c r="H91" i="9"/>
  <c r="H92" i="9"/>
  <c r="B74" i="9"/>
  <c r="C77" i="9"/>
  <c r="D74" i="9"/>
  <c r="D82" i="9"/>
  <c r="E73" i="9"/>
  <c r="F74" i="9"/>
  <c r="I79" i="9"/>
  <c r="I80" i="9"/>
  <c r="I81" i="9"/>
  <c r="I82" i="9"/>
  <c r="I83" i="9"/>
  <c r="I85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Q148" i="9" l="1"/>
  <c r="K133" i="9"/>
  <c r="M145" i="9"/>
  <c r="L138" i="9"/>
  <c r="L144" i="9"/>
  <c r="K134" i="9"/>
  <c r="N138" i="9"/>
  <c r="M142" i="9"/>
  <c r="M139" i="9"/>
  <c r="Q159" i="9"/>
  <c r="Q151" i="9"/>
  <c r="M131" i="9"/>
  <c r="O131" i="9"/>
  <c r="O139" i="9"/>
  <c r="N136" i="9"/>
  <c r="M147" i="9"/>
  <c r="M140" i="9"/>
  <c r="L133" i="9"/>
  <c r="L141" i="9"/>
  <c r="K147" i="9"/>
  <c r="K139" i="9"/>
  <c r="Q158" i="9"/>
  <c r="Q150" i="9"/>
  <c r="L140" i="9"/>
  <c r="P146" i="9"/>
  <c r="N133" i="9"/>
  <c r="O148" i="9"/>
  <c r="O137" i="9"/>
  <c r="L134" i="9"/>
  <c r="N143" i="9"/>
  <c r="N134" i="9"/>
  <c r="M146" i="9"/>
  <c r="L150" i="9"/>
  <c r="L136" i="9"/>
  <c r="K146" i="9"/>
  <c r="K138" i="9"/>
  <c r="Q157" i="9"/>
  <c r="Q149" i="9"/>
  <c r="L132" i="9"/>
  <c r="P145" i="9"/>
  <c r="M133" i="9"/>
  <c r="O147" i="9"/>
  <c r="O136" i="9"/>
  <c r="K137" i="9"/>
  <c r="N142" i="9"/>
  <c r="L149" i="9"/>
  <c r="L131" i="9"/>
  <c r="K145" i="9"/>
  <c r="K132" i="9"/>
  <c r="Q156" i="9"/>
  <c r="K135" i="9"/>
  <c r="L142" i="9"/>
  <c r="O145" i="9"/>
  <c r="O135" i="9"/>
  <c r="N150" i="9"/>
  <c r="N141" i="9"/>
  <c r="M137" i="9"/>
  <c r="L148" i="9"/>
  <c r="K144" i="9"/>
  <c r="Q155" i="9"/>
  <c r="K131" i="9"/>
  <c r="O144" i="9"/>
  <c r="O133" i="9"/>
  <c r="N149" i="9"/>
  <c r="N140" i="9"/>
  <c r="M143" i="9"/>
  <c r="M135" i="9"/>
  <c r="L147" i="9"/>
  <c r="K143" i="9"/>
  <c r="Q154" i="9"/>
  <c r="Q147" i="9"/>
  <c r="P150" i="9"/>
  <c r="O143" i="9"/>
  <c r="N135" i="9"/>
  <c r="N148" i="9"/>
  <c r="M150" i="9"/>
  <c r="M132" i="9"/>
  <c r="L146" i="9"/>
  <c r="K142" i="9"/>
  <c r="Q161" i="9"/>
  <c r="Q153" i="9"/>
  <c r="Q146" i="9"/>
  <c r="P149" i="9"/>
  <c r="O150" i="9"/>
  <c r="O142" i="9"/>
  <c r="M134" i="9"/>
  <c r="N146" i="9"/>
  <c r="M149" i="9"/>
  <c r="K141" i="9"/>
  <c r="Q160" i="9"/>
  <c r="Q152" i="9"/>
  <c r="Q145" i="9"/>
  <c r="N132" i="9"/>
  <c r="P148" i="9"/>
  <c r="O134" i="9"/>
  <c r="O149" i="9"/>
  <c r="O141" i="9"/>
  <c r="L139" i="9"/>
  <c r="N144" i="9"/>
  <c r="N137" i="9"/>
  <c r="M148" i="9"/>
  <c r="M141" i="9"/>
  <c r="K148" i="9"/>
  <c r="K140" i="9"/>
  <c r="K43" i="5" l="1"/>
  <c r="B43" i="5"/>
  <c r="F39" i="5"/>
  <c r="H41" i="5" l="1"/>
  <c r="B51" i="5"/>
  <c r="J51" i="5"/>
  <c r="F55" i="5"/>
  <c r="D45" i="5"/>
  <c r="D43" i="5"/>
  <c r="B49" i="5"/>
  <c r="J49" i="5"/>
  <c r="D51" i="5"/>
  <c r="J91" i="5"/>
  <c r="D42" i="5"/>
  <c r="F44" i="5"/>
  <c r="D50" i="5"/>
  <c r="F53" i="5"/>
  <c r="F52" i="5"/>
  <c r="D58" i="5"/>
  <c r="K93" i="5"/>
  <c r="K94" i="5"/>
  <c r="J57" i="5"/>
  <c r="J92" i="5"/>
  <c r="K95" i="5"/>
  <c r="G42" i="5"/>
  <c r="G58" i="5"/>
  <c r="G50" i="5"/>
  <c r="I42" i="5"/>
  <c r="K44" i="5"/>
  <c r="E46" i="5"/>
  <c r="F48" i="5"/>
  <c r="I50" i="5"/>
  <c r="C52" i="5"/>
  <c r="K52" i="5"/>
  <c r="E54" i="5"/>
  <c r="G56" i="5"/>
  <c r="I58" i="5"/>
  <c r="I39" i="5"/>
  <c r="F40" i="5"/>
  <c r="C44" i="5"/>
  <c r="E38" i="5"/>
  <c r="H44" i="5"/>
  <c r="D39" i="5"/>
  <c r="G41" i="5"/>
  <c r="H43" i="5"/>
  <c r="B45" i="5"/>
  <c r="J45" i="5"/>
  <c r="D47" i="5"/>
  <c r="G49" i="5"/>
  <c r="H51" i="5"/>
  <c r="B53" i="5"/>
  <c r="J53" i="5"/>
  <c r="D55" i="5"/>
  <c r="G57" i="5"/>
  <c r="C51" i="5"/>
  <c r="K51" i="5"/>
  <c r="H52" i="5"/>
  <c r="C41" i="5"/>
  <c r="J41" i="5"/>
  <c r="G45" i="5"/>
  <c r="I47" i="5"/>
  <c r="C49" i="5"/>
  <c r="K49" i="5"/>
  <c r="K57" i="5"/>
  <c r="B39" i="5"/>
  <c r="J39" i="5"/>
  <c r="D41" i="5"/>
  <c r="F43" i="5"/>
  <c r="H45" i="5"/>
  <c r="B47" i="5"/>
  <c r="J47" i="5"/>
  <c r="D49" i="5"/>
  <c r="F51" i="5"/>
  <c r="H53" i="5"/>
  <c r="B55" i="5"/>
  <c r="J55" i="5"/>
  <c r="D57" i="5"/>
  <c r="J93" i="5"/>
  <c r="K96" i="5"/>
  <c r="K58" i="5"/>
  <c r="K42" i="5"/>
  <c r="E44" i="5"/>
  <c r="K50" i="5"/>
  <c r="E52" i="5"/>
  <c r="I56" i="5"/>
  <c r="C58" i="5"/>
  <c r="K45" i="5"/>
  <c r="C53" i="5"/>
  <c r="G44" i="5"/>
  <c r="F47" i="5"/>
  <c r="H49" i="5"/>
  <c r="G52" i="5"/>
  <c r="D53" i="5"/>
  <c r="H57" i="5"/>
  <c r="I40" i="5"/>
  <c r="C42" i="5"/>
  <c r="I48" i="5"/>
  <c r="C50" i="5"/>
  <c r="C45" i="5"/>
  <c r="K53" i="5"/>
  <c r="K38" i="5"/>
  <c r="D40" i="5"/>
  <c r="F42" i="5"/>
  <c r="C43" i="5"/>
  <c r="K46" i="5"/>
  <c r="D48" i="5"/>
  <c r="F50" i="5"/>
  <c r="K54" i="5"/>
  <c r="D56" i="5"/>
  <c r="F58" i="5"/>
  <c r="B41" i="5"/>
  <c r="F45" i="5"/>
  <c r="G53" i="5"/>
  <c r="I55" i="5"/>
  <c r="B57" i="5"/>
  <c r="K41" i="5"/>
  <c r="C57" i="5"/>
  <c r="K91" i="5"/>
  <c r="K92" i="5"/>
  <c r="J94" i="5"/>
  <c r="J95" i="5"/>
  <c r="J96" i="5"/>
  <c r="G38" i="5"/>
  <c r="C39" i="5"/>
  <c r="K39" i="5"/>
  <c r="H40" i="5"/>
  <c r="E41" i="5"/>
  <c r="B42" i="5"/>
  <c r="J42" i="5"/>
  <c r="G43" i="5"/>
  <c r="D44" i="5"/>
  <c r="I45" i="5"/>
  <c r="G46" i="5"/>
  <c r="C47" i="5"/>
  <c r="K47" i="5"/>
  <c r="H48" i="5"/>
  <c r="E49" i="5"/>
  <c r="B50" i="5"/>
  <c r="J50" i="5"/>
  <c r="G51" i="5"/>
  <c r="D52" i="5"/>
  <c r="I53" i="5"/>
  <c r="G54" i="5"/>
  <c r="C55" i="5"/>
  <c r="K55" i="5"/>
  <c r="H56" i="5"/>
  <c r="E57" i="5"/>
  <c r="B58" i="5"/>
  <c r="J58" i="5"/>
  <c r="F46" i="5"/>
  <c r="I43" i="5"/>
  <c r="E47" i="5"/>
  <c r="I51" i="5"/>
  <c r="E55" i="5"/>
  <c r="I46" i="5"/>
  <c r="K48" i="5"/>
  <c r="I54" i="5"/>
  <c r="C56" i="5"/>
  <c r="K56" i="5"/>
  <c r="E58" i="5"/>
  <c r="F38" i="5"/>
  <c r="I49" i="5"/>
  <c r="E53" i="5"/>
  <c r="G55" i="5"/>
  <c r="I57" i="5"/>
  <c r="I38" i="5"/>
  <c r="C40" i="5"/>
  <c r="K40" i="5"/>
  <c r="E42" i="5"/>
  <c r="C48" i="5"/>
  <c r="E50" i="5"/>
  <c r="G39" i="5"/>
  <c r="I41" i="5"/>
  <c r="E45" i="5"/>
  <c r="G47" i="5"/>
  <c r="H39" i="5"/>
  <c r="E40" i="5"/>
  <c r="E43" i="5"/>
  <c r="I44" i="5"/>
  <c r="H47" i="5"/>
  <c r="E48" i="5"/>
  <c r="E51" i="5"/>
  <c r="I52" i="5"/>
  <c r="H55" i="5"/>
  <c r="E56" i="5"/>
  <c r="J43" i="5"/>
  <c r="F54" i="5"/>
  <c r="E39" i="5"/>
  <c r="G40" i="5"/>
  <c r="H38" i="5"/>
  <c r="H42" i="5"/>
  <c r="H46" i="5"/>
  <c r="H50" i="5"/>
  <c r="H54" i="5"/>
  <c r="H58" i="5"/>
  <c r="B38" i="5"/>
  <c r="J38" i="5"/>
  <c r="B40" i="5"/>
  <c r="J40" i="5"/>
  <c r="F41" i="5"/>
  <c r="B44" i="5"/>
  <c r="J44" i="5"/>
  <c r="B46" i="5"/>
  <c r="J46" i="5"/>
  <c r="B48" i="5"/>
  <c r="J48" i="5"/>
  <c r="F49" i="5"/>
  <c r="B52" i="5"/>
  <c r="J52" i="5"/>
  <c r="B54" i="5"/>
  <c r="J54" i="5"/>
  <c r="B56" i="5"/>
  <c r="J56" i="5"/>
  <c r="F57" i="5"/>
  <c r="F56" i="5"/>
  <c r="G48" i="5"/>
  <c r="C46" i="5"/>
  <c r="C54" i="5"/>
  <c r="C38" i="5"/>
  <c r="D38" i="5"/>
  <c r="D46" i="5"/>
  <c r="D54" i="5"/>
  <c r="H18" i="6" l="1"/>
  <c r="J18" i="6"/>
  <c r="O18" i="6"/>
  <c r="M18" i="6"/>
</calcChain>
</file>

<file path=xl/sharedStrings.xml><?xml version="1.0" encoding="utf-8"?>
<sst xmlns="http://schemas.openxmlformats.org/spreadsheetml/2006/main" count="921" uniqueCount="321">
  <si>
    <t>Chain volume measures</t>
  </si>
  <si>
    <t>Gross value added, by industry</t>
  </si>
  <si>
    <t>Financial year</t>
  </si>
  <si>
    <t>Transport, postal and warehousing</t>
  </si>
  <si>
    <t>Energy industry</t>
  </si>
  <si>
    <t>Information media and telecommunications</t>
  </si>
  <si>
    <t>Water supply and waste services</t>
  </si>
  <si>
    <t>Gross Domestic Product</t>
  </si>
  <si>
    <t>Major infrastructure industries as percentage of GDP</t>
  </si>
  <si>
    <t>Electricity</t>
  </si>
  <si>
    <t>Gas</t>
  </si>
  <si>
    <t>$ million</t>
  </si>
  <si>
    <t>%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</si>
  <si>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</si>
  <si>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</si>
  <si>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</si>
  <si>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</si>
  <si>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</si>
  <si>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</si>
  <si>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</si>
  <si>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</si>
  <si>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</si>
  <si>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</si>
  <si>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</si>
  <si>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</si>
  <si>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</si>
  <si>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</si>
  <si>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</si>
  <si>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</si>
  <si>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</si>
  <si>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</si>
  <si>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</si>
  <si>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</si>
  <si>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</si>
  <si>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</si>
  <si>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</si>
  <si>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</si>
  <si>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</si>
  <si>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</si>
  <si>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</si>
  <si>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</si>
  <si>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</si>
  <si>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</si>
  <si>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</si>
  <si>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</si>
  <si>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</si>
  <si>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</si>
  <si>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</si>
  <si>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</si>
  <si>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</si>
  <si>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</si>
  <si>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</si>
  <si>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</si>
  <si>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</si>
  <si>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</si>
  <si>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</si>
  <si>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</si>
  <si>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</si>
  <si>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</si>
  <si>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</si>
  <si>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See end notes.</t>
  </si>
  <si>
    <t>Transport, postal and warehousing industry</t>
  </si>
  <si>
    <t>In-house transport (a)</t>
  </si>
  <si>
    <t>Transport, postal and warehousing industry as percentage of GDP</t>
  </si>
  <si>
    <t>Transport, postal and warehousing activity (including in-house transport) as percentage of GDP</t>
  </si>
  <si>
    <t>Road transport</t>
  </si>
  <si>
    <t>Air and space transport</t>
  </si>
  <si>
    <t>Rail, pipeline and other transport (3)</t>
  </si>
  <si>
    <t>Transport, postal and storage services</t>
  </si>
  <si>
    <t>Total</t>
  </si>
  <si>
    <t>Note: (a) In-house transport refers to transport activities undertaken outside of the Transport, postal and warehousing industry (for example retailers using their own freight vehicles). This encapsulates both own-account (or ‘ancillary’) production, which is not intended for market, and is consumed in the production of the industry’s primary input, as well as secondary production of transport on a fee for-hire basis.</t>
  </si>
  <si>
    <t>BITRE estimates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</si>
  <si>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</si>
  <si>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</si>
  <si>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</si>
  <si>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</si>
  <si>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</si>
  <si>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</si>
  <si>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</si>
  <si>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</si>
  <si>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</si>
  <si>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</si>
  <si>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</si>
  <si>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</si>
  <si>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</si>
  <si>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</si>
  <si>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</si>
  <si>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</si>
  <si>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</si>
  <si>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Note: In-house transport refers to transport activities undertaken outside of the transport, postal and warehousing industry (for example retailers using their own vehicles). This encapsulates both own-account (or ‘ancillary’) production, which is not intended for market, and is consumed in the production of the industry’s primary input, as well as secondary production of transport on a fee for-hire basis.</t>
  </si>
  <si>
    <t xml:space="preserve"> </t>
  </si>
  <si>
    <t>Table 1.2a  Australian employment, major infrastructure industries—transport and storage</t>
  </si>
  <si>
    <t>Total Aust employment</t>
  </si>
  <si>
    <t>Transport, postal and warehousing industry as % of total employment</t>
  </si>
  <si>
    <t>Transport, postal and warehousing activity (incuding in-house transport) as % of total employment</t>
  </si>
  <si>
    <t>Rail transport</t>
  </si>
  <si>
    <t>Water transport</t>
  </si>
  <si>
    <t>Other Transport</t>
  </si>
  <si>
    <t>Postal and courier services</t>
  </si>
  <si>
    <t>Transport support services</t>
  </si>
  <si>
    <t>Warehousing and storage services</t>
  </si>
  <si>
    <t>thousands</t>
  </si>
  <si>
    <t>(a) In-house transport refers to transport activities undertaken outside of the Transport, postal and warehousing industry (for example retailers using their own vehicles). This encapsulates both own-account (or ‘ancillary’) production, which is not intended for market, and is consumed in the production of the industry’s primary input, as well as secondary production of transport on a fee for-hire basis.</t>
  </si>
  <si>
    <t>Table 1.2b  Australian employment, major infrastructure industries—energy</t>
  </si>
  <si>
    <t>Energy industry % of total employment</t>
  </si>
  <si>
    <t>Mining Industry</t>
  </si>
  <si>
    <t>Petroleum and Coal Product Manufacturing</t>
  </si>
  <si>
    <t>Electricity Supply</t>
  </si>
  <si>
    <t>Gas Supply</t>
  </si>
  <si>
    <t>Coal mining</t>
  </si>
  <si>
    <t>Oil and Gas Extraction</t>
  </si>
  <si>
    <t>A84602523V</t>
  </si>
  <si>
    <t>A84602247K</t>
  </si>
  <si>
    <t>A84602253F</t>
  </si>
  <si>
    <t>ABS 6291 table 6</t>
  </si>
  <si>
    <t xml:space="preserve">This is cut and paste exercise. Check to see if this is required for all years. </t>
  </si>
  <si>
    <t>Reference: update year only</t>
  </si>
  <si>
    <t xml:space="preserve">Notes: No change required. </t>
  </si>
  <si>
    <t>Table 1.2c  Australian employment, major infrastructure industries—communication</t>
  </si>
  <si>
    <t>Communication services industry</t>
  </si>
  <si>
    <t>Communication services industry as % of total employment</t>
  </si>
  <si>
    <t>Telecommunication services</t>
  </si>
  <si>
    <t>Internet service providers, web search portals and data processing services</t>
  </si>
  <si>
    <t>Communication services as % of total employment</t>
  </si>
  <si>
    <t>A84602394K</t>
  </si>
  <si>
    <t>ABS 6291</t>
  </si>
  <si>
    <t>Table 1.2d  Australian employment, major infrastructure industries—Water</t>
  </si>
  <si>
    <t>Water supply, sewerage and drainage services as % of total employment</t>
  </si>
  <si>
    <t>Water supply, sewerage and drainage services industry</t>
  </si>
  <si>
    <t>Water supply, sewerage and drainage services industry as % of total employment</t>
  </si>
  <si>
    <t>Water supply, sewerage and drainage services</t>
  </si>
  <si>
    <t>A84602256L</t>
  </si>
  <si>
    <t>Table 1.2e  In-house transport employment, by industry</t>
  </si>
  <si>
    <t>Other Services</t>
  </si>
  <si>
    <t>Total (excluding Transport, postal and warehousing)</t>
  </si>
  <si>
    <t>Note: In-house transport refers to transport activities undertaken outside of the Transport, postal and warehousing industry (for example retailers using their own vehicles). This encapsulates both own-account (or ‘ancillary’) production, which is not intended for market, and is consumed in the production of the industry’s primary input, as well as secondary production of transport on a fee for-hire basis.</t>
  </si>
  <si>
    <t>Table 1.3a Employment in major Australian transport industries, by gender</t>
  </si>
  <si>
    <t>Calendar Year</t>
  </si>
  <si>
    <t>Road Transport</t>
  </si>
  <si>
    <t>Rail Transport</t>
  </si>
  <si>
    <t>Water Transport</t>
  </si>
  <si>
    <t>Air &amp; Space Transport</t>
  </si>
  <si>
    <t>Thousand</t>
  </si>
  <si>
    <t>Male</t>
  </si>
  <si>
    <t>Female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</si>
  <si>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</si>
  <si>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</si>
  <si>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</si>
  <si>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</si>
  <si>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</si>
  <si>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</si>
  <si>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</si>
  <si>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</si>
  <si>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</si>
  <si>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</si>
  <si>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</si>
  <si>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</si>
  <si>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</si>
  <si>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</si>
  <si>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</si>
  <si>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</si>
  <si>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</si>
  <si>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</si>
  <si>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</si>
  <si>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</si>
  <si>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Note: Total included the listed transport industries and not the entire industry as a whole.</t>
  </si>
  <si>
    <t>Table 1.3b Employment in major Australian transport industries by gender, with percentages</t>
  </si>
  <si>
    <t>Total Transport</t>
  </si>
  <si>
    <t>Percentage  %</t>
  </si>
  <si>
    <t>Table 1.3c Employment in Transport, postal and warehousing industries, by gender</t>
  </si>
  <si>
    <t>Percentage</t>
  </si>
  <si>
    <t>Table 1.3d Leadership positions held in Transport, postal and warehousing industries, by gender</t>
  </si>
  <si>
    <t>Chief Executive Officers (CEO)</t>
  </si>
  <si>
    <t>Key Management Personnel (KMPs)</t>
  </si>
  <si>
    <t>Chair Persons</t>
  </si>
  <si>
    <t>Directors</t>
  </si>
  <si>
    <t>Source: ABS, 2020, Gender Indicators, Australia</t>
  </si>
  <si>
    <t>Age of youngest child</t>
  </si>
  <si>
    <t>thousand ('000)</t>
  </si>
  <si>
    <t>Sources: ABS, 2020, Gender Indicators, Australia</t>
  </si>
  <si>
    <t>May reference month</t>
  </si>
  <si>
    <t>Road</t>
  </si>
  <si>
    <t>Rail</t>
  </si>
  <si>
    <t>Water</t>
  </si>
  <si>
    <t>Air and space</t>
  </si>
  <si>
    <t>All industries</t>
  </si>
  <si>
    <t>$</t>
  </si>
  <si>
    <t>(b) Use estimate with caution as it is subject to a relative standard error between 25 per cent and 50 per cent.</t>
  </si>
  <si>
    <t>Unpublished data.</t>
  </si>
  <si>
    <t>Electricity supply</t>
  </si>
  <si>
    <t>Gas supply</t>
  </si>
  <si>
    <t>Radio and Television Services</t>
  </si>
  <si>
    <t>Broadcasting (except internet)</t>
  </si>
  <si>
    <t>See end notes</t>
  </si>
  <si>
    <t>Table 1.6a  Australian producer price indexes, transport industry</t>
  </si>
  <si>
    <t>Transport</t>
  </si>
  <si>
    <t>Water transport support services</t>
  </si>
  <si>
    <t>Airport operations and other air transport support services (d)</t>
  </si>
  <si>
    <t xml:space="preserve">Customs agency services </t>
  </si>
  <si>
    <t>Road freight</t>
  </si>
  <si>
    <t xml:space="preserve">Rail freight </t>
  </si>
  <si>
    <t xml:space="preserve">Water freight </t>
  </si>
  <si>
    <t xml:space="preserve">Pipeline transport </t>
  </si>
  <si>
    <t xml:space="preserve">Postal and courier services </t>
  </si>
  <si>
    <t xml:space="preserve">Stevedoring services </t>
  </si>
  <si>
    <t xml:space="preserve">Port and water transport terminal operations </t>
  </si>
  <si>
    <t xml:space="preserve">Other water transport support services </t>
  </si>
  <si>
    <t>base of each index: 2011-12 = 100</t>
  </si>
  <si>
    <t>Note: Data are not readily available for missing years.</t>
  </si>
  <si>
    <t>Table 1.6b  Australian producer price indexes, communications industry</t>
  </si>
  <si>
    <t>Data processing and web hosting services</t>
  </si>
  <si>
    <t xml:space="preserve">Electronic information storage services </t>
  </si>
  <si>
    <t>base of each index 2011-12 = 100</t>
  </si>
  <si>
    <t>Table 1.7a  Australian population, by State/Territory—capital city</t>
  </si>
  <si>
    <t>Estimated population as at:</t>
  </si>
  <si>
    <t>NSW - Greater Sydney</t>
  </si>
  <si>
    <t>VIC - Greater Melbourne</t>
  </si>
  <si>
    <t>QLD - Greater Brisbane</t>
  </si>
  <si>
    <t>SA - Greater Adelaide</t>
  </si>
  <si>
    <t>WA - Greater Perth</t>
  </si>
  <si>
    <t>TAS - Greater Hobart</t>
  </si>
  <si>
    <t>NT  - Greater Darwin</t>
  </si>
  <si>
    <t xml:space="preserve">ACT - Greater Capital City </t>
  </si>
  <si>
    <t>NSW - Rest of the state</t>
  </si>
  <si>
    <t>VIC - Rest of the state</t>
  </si>
  <si>
    <t>QLD - Rest of the state</t>
  </si>
  <si>
    <t>SA - Rest of the state</t>
  </si>
  <si>
    <t>WA - Rest of the state</t>
  </si>
  <si>
    <t>TAS - Rest of the state</t>
  </si>
  <si>
    <t>NT  - Rest of the state</t>
  </si>
  <si>
    <t>ACT - Rest of the state</t>
  </si>
  <si>
    <t>Table 1.7c  Australian population, by state/territory—total</t>
  </si>
  <si>
    <t>NSW</t>
  </si>
  <si>
    <t>VIC</t>
  </si>
  <si>
    <t>QLD</t>
  </si>
  <si>
    <t xml:space="preserve">SA </t>
  </si>
  <si>
    <t>WA</t>
  </si>
  <si>
    <t xml:space="preserve">TAS </t>
  </si>
  <si>
    <t xml:space="preserve">NT </t>
  </si>
  <si>
    <t xml:space="preserve">ACT </t>
  </si>
  <si>
    <t>Table 1.8  Key indicators influencing Australian infrastructure</t>
  </si>
  <si>
    <t>Rate at close of financial year</t>
  </si>
  <si>
    <t>Goods exports</t>
  </si>
  <si>
    <t>Goods imports</t>
  </si>
  <si>
    <t>Exchange rate</t>
  </si>
  <si>
    <t>Interest rate</t>
  </si>
  <si>
    <t>$ million - Chain Volume Measures</t>
  </si>
  <si>
    <t>1$A=$US</t>
  </si>
  <si>
    <t>1972-73</t>
  </si>
  <si>
    <t>1973-74</t>
  </si>
  <si>
    <t>2021-22</t>
  </si>
  <si>
    <t>Collection Month</t>
  </si>
  <si>
    <t>Reporting period</t>
  </si>
  <si>
    <t xml:space="preserve">Females with younger child age 0-5 </t>
  </si>
  <si>
    <t>Females with younger child age 6-14</t>
  </si>
  <si>
    <t>Females with younger child age 0-5</t>
  </si>
  <si>
    <t xml:space="preserve">Table 1.4 Female Labour Force Participation in Transport , Postal and Warehousing, by age of youngest dependent child as a comparison to the total workforce. </t>
  </si>
  <si>
    <t xml:space="preserve">Females with younger child age 6-14 </t>
  </si>
  <si>
    <t>Percentage of females in Transport, Postal and Warehousing</t>
  </si>
  <si>
    <t>Females with youngest child, age 0-5</t>
  </si>
  <si>
    <t>Females with youngest child, age 6-14</t>
  </si>
  <si>
    <t>Number of females in the total workforce*</t>
  </si>
  <si>
    <t>Percentage of females in total workforce*</t>
  </si>
  <si>
    <t>*Note: Total workforce includes the number of females in all industry sectors of employment as reported by ABS</t>
  </si>
  <si>
    <t>Key management personnel or heads of business</t>
  </si>
  <si>
    <t>Other executives/general managers</t>
  </si>
  <si>
    <t>Senior managers</t>
  </si>
  <si>
    <t>Other managers</t>
  </si>
  <si>
    <t>Community and personal service</t>
  </si>
  <si>
    <t>Chief executive officers</t>
  </si>
  <si>
    <t>Labourers</t>
  </si>
  <si>
    <t>Machinery operators and drivers</t>
  </si>
  <si>
    <t>Professionals</t>
  </si>
  <si>
    <t>Technicians and trade</t>
  </si>
  <si>
    <t>Clerical, administrative and sales staff</t>
  </si>
  <si>
    <t>Note: The total includes other staff, whose work was not defined by the other categories</t>
  </si>
  <si>
    <t>Table 1.5a  Australian average weekly earnings, transport industry (2020-21 prices, adjusted by CPI)</t>
  </si>
  <si>
    <t>Sources: ABS, 2022, Employee Earnings and Hours, Australia</t>
  </si>
  <si>
    <t>Table 1.5b  Australian average weekly earnings, energy industry (2020-21 prices, adjusted by CPI)</t>
  </si>
  <si>
    <t>(b) 828.73</t>
  </si>
  <si>
    <t>(b) 1158.86</t>
  </si>
  <si>
    <t>(b) 1300.50</t>
  </si>
  <si>
    <t>(b) 1561.03</t>
  </si>
  <si>
    <t>Table 1.5c  Australian average weekly earnings, communication industry (2020-21 prices, adjusted by CPI)</t>
  </si>
  <si>
    <t>Table 1.5d  Australian average weekly earnings, water industry (2020-21 prices, adjusted by CPI)</t>
  </si>
  <si>
    <t>Table 1.3e Composition of managerial staff positions in Transport, Postal and Warehousing for non-public sector organisations over 100 employees, by number</t>
  </si>
  <si>
    <t>Table 1.3f Composition of managerial staff positions in Transport, Postal and Warehousing for non-public sector organisations over 100 employees, by percentage</t>
  </si>
  <si>
    <t>Table 1.3g Composition of non-managerial staff positions in Transport, Postal and Warehousing for non-public sector organisations over 100 employees, by number</t>
  </si>
  <si>
    <t>Table 1.3h Composition of non-managerial staff positions in Transport, Postal and Warehousing for non-public sector organisations over 100 employees, by percentage</t>
  </si>
  <si>
    <t>2022-23</t>
  </si>
  <si>
    <t>Table 1.1a Gross value added, major Australian infrastructure industries, 2022-23 prices</t>
  </si>
  <si>
    <t>Table 1.1b Australian transport, postal and warehousing gross value added, 2022-23 prices</t>
  </si>
  <si>
    <t>Note: Annual data is as at August of each calendar year.</t>
  </si>
  <si>
    <t>Number of females in Transport, Postal and Warehousing</t>
  </si>
  <si>
    <t>Source: WGEA, 2023, Data explorer</t>
  </si>
  <si>
    <t>Average over financial year</t>
  </si>
  <si>
    <t>ABS, 2023, Customised Data Request</t>
  </si>
  <si>
    <t xml:space="preserve">Source: ABS, Australian Transport Economic Account: An Experimental Transport Satellite Account, 2023
</t>
  </si>
  <si>
    <t xml:space="preserve">Source: ABS 2023, Australian Transport Economic Account: An Experimental Transport Satellite Account
</t>
  </si>
  <si>
    <t xml:space="preserve">ABS 2023, Australian Natonal Accounts: National Income, Expenditure and Product. </t>
  </si>
  <si>
    <t>Source: ABS, 2023, Australian Transport Economic Account: An Experimental Transport Satellite Account</t>
  </si>
  <si>
    <t xml:space="preserve">This data is labelled experimental and the methodology has changed from previous satellite accounts.  </t>
  </si>
  <si>
    <t xml:space="preserve">Table 1.7b  Australian population, by state/territory—rest of state </t>
  </si>
  <si>
    <t>Source: ABS 2023, Australian Natonal Accounts: National Income, Expenditure and Product.</t>
  </si>
  <si>
    <t>Source: ABS, 2023, Labour Force Australia, detailed.</t>
  </si>
  <si>
    <t>Sources: ABS, 2023, Labour Force Australia, detailed.</t>
  </si>
  <si>
    <t xml:space="preserve"> ABS, 2023, Australian Transport Economic Account: An Experimental Transport Satellite Account</t>
  </si>
  <si>
    <t>Source: ABS, 2023, Labour Force Australia, detailed</t>
  </si>
  <si>
    <t>ABS, 2023, Labour Force Australia, detailed.</t>
  </si>
  <si>
    <t>Table 1.1c  In-house transport gross value added, by industry, 2022-23 prices</t>
  </si>
  <si>
    <t>Source: ABS, 2023, Regional Population, 2021-22</t>
  </si>
  <si>
    <t>Source: ABS, 2023, National, state and territory population</t>
  </si>
  <si>
    <t>Source: Reserve Bank of Australia, 2023</t>
  </si>
  <si>
    <t>ABS, 2023, Balance of Payments and International Investment Position, Australia</t>
  </si>
  <si>
    <t>Source: Australian Bureau of Statistics, 2023, Producer Price Indexes, Australia</t>
  </si>
  <si>
    <t>ABS, 2023, Consumer Price Index</t>
  </si>
  <si>
    <t>Index</t>
  </si>
  <si>
    <t>Table 1.2g Female in-house transport employment, by industry</t>
  </si>
  <si>
    <t>Table 1.2f Male in-house transport employment, by industry</t>
  </si>
  <si>
    <t>BITRE Australian Infrastructure and Transport Statistics Yearbook 2023</t>
  </si>
  <si>
    <t>Chapter 1: Infrastructure and the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</si>
</sst>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.00_);_(* \(#,##0.00\);_(* &quot;-&quot;??_);_(@_)"/>
    <numFmt numFmtId="165" formatCode="#\ ###\ ##0"/>
    <numFmt numFmtId="166" formatCode="0.0"/>
    <numFmt numFmtId="167" formatCode="#.00\ ###\ ##0"/>
    <numFmt numFmtId="168" formatCode="#\ ##0"/>
    <numFmt numFmtId="169" formatCode="#,##0.0"/>
    <numFmt numFmtId="170" formatCode="#\ ##0.0"/>
    <numFmt numFmtId="171" formatCode="yyyy"/>
    <numFmt numFmtId="172" formatCode="0.0%"/>
    <numFmt numFmtId="173" formatCode="#\ ##0.00"/>
    <numFmt numFmtId="174" formatCode="mmm\-yyyy"/>
    <numFmt numFmtId="175" formatCode="#\ ###\ ###"/>
    <numFmt numFmtId="176" formatCode="0;\-0;0;@"/>
    <numFmt numFmtId="177" formatCode="0.0000"/>
    <numFmt numFmtId="178" formatCode="_-* #,##0.000000_-;\-* #,##0.000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color theme="3" tint="0.39994506668294322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indexed="12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8294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50">
    <xf numFmtId="0" fontId="0" fillId="0" borderId="0" xfId="0"/>
    <xf numFmtId="0" fontId="6" fillId="0" borderId="0" xfId="2"/>
    <xf numFmtId="0" fontId="3" fillId="0" borderId="0" xfId="2" applyFont="1"/>
    <xf numFmtId="49" fontId="2" fillId="0" borderId="0" xfId="2" applyNumberFormat="1" applyFont="1" applyBorder="1" applyAlignment="1">
      <alignment vertical="top" wrapText="1"/>
    </xf>
    <xf numFmtId="165" fontId="2" fillId="0" borderId="1" xfId="2" applyNumberFormat="1" applyFont="1" applyFill="1" applyBorder="1" applyAlignment="1"/>
    <xf numFmtId="165" fontId="2" fillId="0" borderId="0" xfId="2" applyNumberFormat="1" applyFont="1" applyFill="1" applyBorder="1" applyAlignment="1"/>
    <xf numFmtId="0" fontId="2" fillId="0" borderId="1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0" xfId="2" applyFont="1" applyAlignment="1">
      <alignment horizontal="left"/>
    </xf>
    <xf numFmtId="0" fontId="3" fillId="0" borderId="1" xfId="2" applyFont="1" applyBorder="1" applyAlignment="1"/>
    <xf numFmtId="0" fontId="7" fillId="0" borderId="0" xfId="2" applyFont="1"/>
    <xf numFmtId="0" fontId="7" fillId="0" borderId="0" xfId="2" applyFont="1" applyFill="1"/>
    <xf numFmtId="0" fontId="5" fillId="0" borderId="0" xfId="2" applyFont="1" applyProtection="1"/>
    <xf numFmtId="0" fontId="5" fillId="0" borderId="2" xfId="2" applyFont="1" applyBorder="1" applyAlignment="1" applyProtection="1">
      <alignment horizontal="right" wrapText="1"/>
    </xf>
    <xf numFmtId="0" fontId="6" fillId="0" borderId="2" xfId="2" applyBorder="1"/>
    <xf numFmtId="165" fontId="2" fillId="0" borderId="0" xfId="2" applyNumberFormat="1" applyFont="1" applyBorder="1" applyAlignment="1"/>
    <xf numFmtId="0" fontId="6" fillId="0" borderId="0" xfId="2" applyAlignment="1">
      <alignment wrapText="1"/>
    </xf>
    <xf numFmtId="0" fontId="7" fillId="0" borderId="0" xfId="2" applyFont="1" applyAlignment="1">
      <alignment wrapText="1"/>
    </xf>
    <xf numFmtId="0" fontId="7" fillId="0" borderId="0" xfId="2" applyFont="1" applyFill="1" applyAlignment="1">
      <alignment wrapText="1"/>
    </xf>
    <xf numFmtId="0" fontId="5" fillId="0" borderId="3" xfId="2" applyFont="1" applyBorder="1" applyAlignment="1" applyProtection="1">
      <alignment horizontal="right" wrapText="1"/>
    </xf>
    <xf numFmtId="0" fontId="3" fillId="0" borderId="2" xfId="2" applyFont="1" applyBorder="1" applyAlignment="1">
      <alignment horizontal="left" wrapText="1"/>
    </xf>
    <xf numFmtId="0" fontId="3" fillId="0" borderId="0" xfId="2" applyFont="1" applyAlignment="1">
      <alignment horizontal="left" vertical="top" wrapText="1"/>
    </xf>
    <xf numFmtId="166" fontId="6" fillId="0" borderId="0" xfId="2" applyNumberFormat="1" applyAlignment="1">
      <alignment horizontal="left"/>
    </xf>
    <xf numFmtId="49" fontId="2" fillId="0" borderId="0" xfId="2" applyNumberFormat="1" applyFont="1" applyBorder="1" applyAlignment="1">
      <alignment horizontal="left"/>
    </xf>
    <xf numFmtId="165" fontId="6" fillId="0" borderId="0" xfId="2" applyNumberFormat="1"/>
    <xf numFmtId="0" fontId="6" fillId="0" borderId="1" xfId="2" applyBorder="1"/>
    <xf numFmtId="0" fontId="6" fillId="0" borderId="0" xfId="2" applyBorder="1"/>
    <xf numFmtId="166" fontId="6" fillId="0" borderId="0" xfId="2" applyNumberFormat="1" applyBorder="1"/>
    <xf numFmtId="49" fontId="2" fillId="0" borderId="0" xfId="2" applyNumberFormat="1" applyFont="1" applyFill="1" applyBorder="1" applyAlignment="1">
      <alignment horizontal="left"/>
    </xf>
    <xf numFmtId="49" fontId="6" fillId="0" borderId="0" xfId="2" applyNumberFormat="1" applyBorder="1" applyAlignment="1">
      <alignment horizontal="left"/>
    </xf>
    <xf numFmtId="49" fontId="6" fillId="0" borderId="0" xfId="2" applyNumberFormat="1" applyAlignment="1">
      <alignment horizontal="left"/>
    </xf>
    <xf numFmtId="0" fontId="2" fillId="0" borderId="0" xfId="2" applyFont="1"/>
    <xf numFmtId="0" fontId="6" fillId="0" borderId="1" xfId="2" applyBorder="1" applyAlignment="1">
      <alignment horizontal="right"/>
    </xf>
    <xf numFmtId="0" fontId="6" fillId="0" borderId="1" xfId="2" applyBorder="1" applyAlignment="1">
      <alignment horizontal="left"/>
    </xf>
    <xf numFmtId="0" fontId="6" fillId="0" borderId="0" xfId="2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3" fillId="0" borderId="0" xfId="2" applyFont="1" applyAlignment="1">
      <alignment wrapText="1"/>
    </xf>
    <xf numFmtId="0" fontId="3" fillId="0" borderId="0" xfId="2" applyFont="1" applyFill="1" applyAlignment="1">
      <alignment horizontal="left" vertical="top" wrapText="1"/>
    </xf>
    <xf numFmtId="168" fontId="2" fillId="0" borderId="0" xfId="2" applyNumberFormat="1" applyFont="1" applyBorder="1" applyAlignment="1"/>
    <xf numFmtId="167" fontId="6" fillId="0" borderId="0" xfId="2" applyNumberFormat="1"/>
    <xf numFmtId="0" fontId="6" fillId="0" borderId="0" xfId="2" applyBorder="1" applyAlignment="1">
      <alignment horizontal="right"/>
    </xf>
    <xf numFmtId="0" fontId="2" fillId="0" borderId="0" xfId="2" applyFont="1" applyAlignment="1">
      <alignment horizontal="right" vertical="top" wrapText="1"/>
    </xf>
    <xf numFmtId="0" fontId="6" fillId="0" borderId="0" xfId="2" applyBorder="1" applyAlignment="1"/>
    <xf numFmtId="0" fontId="6" fillId="0" borderId="0" xfId="2" applyBorder="1" applyAlignment="1">
      <alignment horizontal="center"/>
    </xf>
    <xf numFmtId="0" fontId="6" fillId="0" borderId="0" xfId="2" applyBorder="1" applyAlignment="1">
      <alignment horizontal="left"/>
    </xf>
    <xf numFmtId="0" fontId="6" fillId="0" borderId="2" xfId="2" applyBorder="1" applyAlignment="1">
      <alignment horizontal="left"/>
    </xf>
    <xf numFmtId="0" fontId="6" fillId="0" borderId="1" xfId="2" applyBorder="1" applyAlignment="1"/>
    <xf numFmtId="0" fontId="2" fillId="0" borderId="0" xfId="2" applyFont="1" applyAlignment="1">
      <alignment horizontal="center" vertical="top" wrapText="1"/>
    </xf>
    <xf numFmtId="0" fontId="2" fillId="0" borderId="2" xfId="2" applyFont="1" applyBorder="1" applyAlignment="1">
      <alignment horizontal="center" vertical="top" wrapText="1"/>
    </xf>
    <xf numFmtId="0" fontId="6" fillId="0" borderId="2" xfId="2" applyBorder="1" applyAlignment="1">
      <alignment horizontal="right" vertical="top" wrapText="1"/>
    </xf>
    <xf numFmtId="0" fontId="2" fillId="0" borderId="2" xfId="2" applyFont="1" applyBorder="1" applyAlignment="1">
      <alignment horizontal="right" vertical="top" wrapText="1"/>
    </xf>
    <xf numFmtId="0" fontId="6" fillId="0" borderId="0" xfId="2" applyAlignment="1">
      <alignment horizontal="right" vertical="top" wrapText="1"/>
    </xf>
    <xf numFmtId="169" fontId="2" fillId="0" borderId="0" xfId="2" applyNumberFormat="1" applyFont="1" applyAlignment="1">
      <alignment horizontal="right"/>
    </xf>
    <xf numFmtId="169" fontId="2" fillId="0" borderId="2" xfId="2" applyNumberFormat="1" applyFont="1" applyBorder="1" applyAlignment="1"/>
    <xf numFmtId="169" fontId="2" fillId="0" borderId="0" xfId="2" applyNumberFormat="1" applyFont="1" applyFill="1" applyBorder="1" applyAlignment="1">
      <alignment horizontal="right"/>
    </xf>
    <xf numFmtId="169" fontId="2" fillId="0" borderId="0" xfId="2" applyNumberFormat="1" applyFont="1" applyBorder="1" applyAlignment="1">
      <alignment horizontal="right"/>
    </xf>
    <xf numFmtId="170" fontId="2" fillId="0" borderId="0" xfId="2" applyNumberFormat="1" applyFont="1" applyAlignment="1">
      <alignment horizontal="right"/>
    </xf>
    <xf numFmtId="166" fontId="2" fillId="0" borderId="0" xfId="2" applyNumberFormat="1" applyFont="1" applyBorder="1" applyAlignment="1">
      <alignment horizontal="right"/>
    </xf>
    <xf numFmtId="169" fontId="2" fillId="0" borderId="0" xfId="2" applyNumberFormat="1" applyFont="1" applyBorder="1" applyAlignment="1"/>
    <xf numFmtId="169" fontId="2" fillId="0" borderId="0" xfId="2" applyNumberFormat="1" applyFont="1" applyAlignment="1"/>
    <xf numFmtId="169" fontId="7" fillId="0" borderId="0" xfId="2" applyNumberFormat="1" applyFont="1" applyFill="1"/>
    <xf numFmtId="169" fontId="7" fillId="0" borderId="0" xfId="2" applyNumberFormat="1" applyFont="1"/>
    <xf numFmtId="170" fontId="2" fillId="0" borderId="0" xfId="2" applyNumberFormat="1" applyFont="1" applyBorder="1" applyAlignment="1">
      <alignment horizontal="right"/>
    </xf>
    <xf numFmtId="169" fontId="2" fillId="0" borderId="0" xfId="2" applyNumberFormat="1" applyFont="1" applyFill="1" applyBorder="1" applyAlignment="1"/>
    <xf numFmtId="166" fontId="2" fillId="0" borderId="0" xfId="2" applyNumberFormat="1" applyFont="1" applyFill="1" applyBorder="1" applyAlignment="1">
      <alignment horizontal="right"/>
    </xf>
    <xf numFmtId="169" fontId="6" fillId="0" borderId="0" xfId="2" applyNumberFormat="1"/>
    <xf numFmtId="0" fontId="3" fillId="0" borderId="0" xfId="2" applyFont="1" applyFill="1" applyAlignment="1">
      <alignment horizontal="left"/>
    </xf>
    <xf numFmtId="0" fontId="7" fillId="0" borderId="0" xfId="2" applyFont="1" applyBorder="1"/>
    <xf numFmtId="0" fontId="7" fillId="0" borderId="0" xfId="2" applyFont="1" applyFill="1" applyBorder="1"/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top" wrapText="1"/>
    </xf>
    <xf numFmtId="0" fontId="6" fillId="0" borderId="2" xfId="2" applyBorder="1" applyAlignment="1">
      <alignment horizontal="center" vertical="top" wrapText="1"/>
    </xf>
    <xf numFmtId="0" fontId="8" fillId="0" borderId="0" xfId="2" applyFont="1" applyAlignment="1">
      <alignment horizontal="right"/>
    </xf>
    <xf numFmtId="0" fontId="2" fillId="0" borderId="1" xfId="2" applyFont="1" applyBorder="1" applyAlignment="1"/>
    <xf numFmtId="0" fontId="7" fillId="0" borderId="0" xfId="2" applyFont="1" applyBorder="1" applyAlignment="1">
      <alignment horizontal="right" vertical="top" wrapText="1"/>
    </xf>
    <xf numFmtId="0" fontId="6" fillId="0" borderId="0" xfId="2" applyBorder="1" applyAlignment="1">
      <alignment vertical="top" wrapText="1"/>
    </xf>
    <xf numFmtId="0" fontId="7" fillId="0" borderId="0" xfId="2" quotePrefix="1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6" fillId="0" borderId="0" xfId="2" quotePrefix="1" applyBorder="1" applyAlignment="1"/>
    <xf numFmtId="166" fontId="6" fillId="0" borderId="0" xfId="2" applyNumberFormat="1"/>
    <xf numFmtId="0" fontId="7" fillId="0" borderId="0" xfId="2" applyFont="1" applyAlignment="1">
      <alignment horizontal="right" vertical="top" wrapText="1"/>
    </xf>
    <xf numFmtId="0" fontId="2" fillId="0" borderId="2" xfId="2" applyFont="1" applyBorder="1" applyAlignment="1">
      <alignment vertical="top" wrapText="1"/>
    </xf>
    <xf numFmtId="0" fontId="6" fillId="0" borderId="0" xfId="2" applyBorder="1" applyAlignment="1">
      <alignment horizontal="right" vertical="top" wrapText="1"/>
    </xf>
    <xf numFmtId="0" fontId="7" fillId="0" borderId="0" xfId="2" applyFont="1" applyBorder="1" applyAlignment="1">
      <alignment vertical="top" wrapText="1"/>
    </xf>
    <xf numFmtId="0" fontId="6" fillId="0" borderId="1" xfId="2" quotePrefix="1" applyBorder="1" applyAlignment="1">
      <alignment horizontal="right"/>
    </xf>
    <xf numFmtId="0" fontId="6" fillId="0" borderId="0" xfId="2" quotePrefix="1" applyBorder="1" applyAlignment="1">
      <alignment horizontal="right"/>
    </xf>
    <xf numFmtId="166" fontId="7" fillId="0" borderId="0" xfId="2" applyNumberFormat="1" applyFont="1" applyBorder="1" applyAlignment="1">
      <alignment horizontal="right"/>
    </xf>
    <xf numFmtId="169" fontId="6" fillId="0" borderId="0" xfId="2" applyNumberFormat="1" applyBorder="1" applyAlignment="1">
      <alignment horizontal="right"/>
    </xf>
    <xf numFmtId="170" fontId="7" fillId="0" borderId="0" xfId="2" applyNumberFormat="1" applyFont="1" applyAlignment="1">
      <alignment horizontal="right"/>
    </xf>
    <xf numFmtId="169" fontId="9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0" fontId="10" fillId="0" borderId="0" xfId="2" applyFont="1" applyProtection="1"/>
    <xf numFmtId="0" fontId="2" fillId="0" borderId="0" xfId="3" applyFont="1" applyBorder="1" applyAlignment="1">
      <alignment horizontal="left"/>
    </xf>
    <xf numFmtId="0" fontId="2" fillId="0" borderId="0" xfId="3"/>
    <xf numFmtId="0" fontId="3" fillId="0" borderId="2" xfId="3" applyFont="1" applyBorder="1" applyAlignment="1">
      <alignment horizontal="left" wrapText="1"/>
    </xf>
    <xf numFmtId="0" fontId="5" fillId="0" borderId="2" xfId="3" applyFont="1" applyBorder="1" applyAlignment="1" applyProtection="1">
      <alignment wrapText="1"/>
    </xf>
    <xf numFmtId="0" fontId="3" fillId="0" borderId="1" xfId="3" applyFont="1" applyBorder="1" applyAlignment="1">
      <alignment horizontal="left"/>
    </xf>
    <xf numFmtId="0" fontId="2" fillId="0" borderId="0" xfId="3" applyFont="1" applyAlignment="1">
      <alignment horizontal="left"/>
    </xf>
    <xf numFmtId="3" fontId="2" fillId="0" borderId="0" xfId="3" applyNumberFormat="1" applyFont="1" applyBorder="1" applyAlignment="1"/>
    <xf numFmtId="3" fontId="2" fillId="0" borderId="0" xfId="3" applyNumberFormat="1" applyFont="1" applyBorder="1" applyAlignment="1">
      <alignment horizontal="right"/>
    </xf>
    <xf numFmtId="0" fontId="2" fillId="0" borderId="1" xfId="3" applyFont="1" applyBorder="1" applyAlignment="1">
      <alignment horizontal="left"/>
    </xf>
    <xf numFmtId="3" fontId="2" fillId="0" borderId="1" xfId="3" applyNumberFormat="1" applyFont="1" applyBorder="1" applyAlignment="1"/>
    <xf numFmtId="3" fontId="2" fillId="0" borderId="1" xfId="3" applyNumberFormat="1" applyFont="1" applyBorder="1" applyAlignment="1">
      <alignment horizontal="right"/>
    </xf>
    <xf numFmtId="0" fontId="2" fillId="0" borderId="0" xfId="3" applyFont="1"/>
    <xf numFmtId="0" fontId="2" fillId="0" borderId="0" xfId="3" applyFont="1" applyFill="1" applyBorder="1" applyAlignment="1"/>
    <xf numFmtId="0" fontId="2" fillId="0" borderId="1" xfId="3" applyFont="1" applyFill="1" applyBorder="1" applyAlignment="1"/>
    <xf numFmtId="1" fontId="2" fillId="0" borderId="0" xfId="2" applyNumberFormat="1" applyFont="1" applyFill="1" applyBorder="1" applyAlignment="1">
      <alignment horizontal="left"/>
    </xf>
    <xf numFmtId="1" fontId="2" fillId="0" borderId="1" xfId="2" applyNumberFormat="1" applyFont="1" applyFill="1" applyBorder="1" applyAlignment="1">
      <alignment horizontal="left"/>
    </xf>
    <xf numFmtId="0" fontId="3" fillId="0" borderId="0" xfId="4" applyFont="1" applyFill="1" applyAlignment="1">
      <alignment vertical="top"/>
    </xf>
    <xf numFmtId="0" fontId="2" fillId="0" borderId="0" xfId="4" applyFont="1" applyFill="1" applyAlignment="1">
      <alignment vertical="top" wrapText="1"/>
    </xf>
    <xf numFmtId="0" fontId="2" fillId="0" borderId="0" xfId="4" applyFont="1" applyFill="1" applyAlignment="1">
      <alignment vertical="top"/>
    </xf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vertical="top" wrapText="1"/>
    </xf>
    <xf numFmtId="0" fontId="6" fillId="0" borderId="0" xfId="2" applyFill="1"/>
    <xf numFmtId="166" fontId="6" fillId="0" borderId="0" xfId="2" applyNumberFormat="1" applyFill="1" applyBorder="1"/>
    <xf numFmtId="174" fontId="2" fillId="0" borderId="0" xfId="2" applyNumberFormat="1" applyFont="1" applyFill="1" applyBorder="1" applyAlignment="1">
      <alignment horizontal="left"/>
    </xf>
    <xf numFmtId="166" fontId="2" fillId="0" borderId="0" xfId="2" applyNumberFormat="1" applyFont="1" applyFill="1" applyBorder="1"/>
    <xf numFmtId="174" fontId="2" fillId="0" borderId="0" xfId="2" applyNumberFormat="1" applyFont="1" applyFill="1" applyBorder="1" applyAlignment="1">
      <alignment horizontal="left" wrapText="1"/>
    </xf>
    <xf numFmtId="0" fontId="2" fillId="0" borderId="0" xfId="2" applyFont="1" applyFill="1"/>
    <xf numFmtId="175" fontId="2" fillId="0" borderId="0" xfId="2" applyNumberFormat="1" applyFont="1" applyFill="1" applyBorder="1"/>
    <xf numFmtId="175" fontId="2" fillId="0" borderId="0" xfId="2" applyNumberFormat="1" applyFont="1" applyFill="1" applyBorder="1" applyAlignment="1"/>
    <xf numFmtId="0" fontId="2" fillId="0" borderId="0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right" vertical="top" wrapText="1"/>
    </xf>
    <xf numFmtId="168" fontId="2" fillId="0" borderId="0" xfId="2" applyNumberFormat="1" applyFont="1" applyFill="1" applyAlignment="1"/>
    <xf numFmtId="174" fontId="2" fillId="0" borderId="0" xfId="2" applyNumberFormat="1" applyFont="1" applyFill="1" applyAlignment="1">
      <alignment horizontal="left"/>
    </xf>
    <xf numFmtId="3" fontId="2" fillId="0" borderId="2" xfId="2" applyNumberFormat="1" applyFont="1" applyFill="1" applyBorder="1" applyAlignment="1"/>
    <xf numFmtId="174" fontId="3" fillId="0" borderId="0" xfId="2" applyNumberFormat="1" applyFont="1" applyFill="1" applyBorder="1" applyAlignment="1">
      <alignment horizontal="left"/>
    </xf>
    <xf numFmtId="0" fontId="6" fillId="0" borderId="1" xfId="2" applyFill="1" applyBorder="1"/>
    <xf numFmtId="169" fontId="2" fillId="0" borderId="0" xfId="2" applyNumberFormat="1" applyFont="1" applyFill="1" applyAlignment="1"/>
    <xf numFmtId="0" fontId="6" fillId="0" borderId="0" xfId="2" applyFill="1" applyBorder="1" applyAlignment="1"/>
    <xf numFmtId="0" fontId="2" fillId="0" borderId="2" xfId="2" applyFont="1" applyFill="1" applyBorder="1" applyAlignment="1">
      <alignment horizontal="center" vertical="top" wrapText="1"/>
    </xf>
    <xf numFmtId="169" fontId="2" fillId="0" borderId="2" xfId="2" applyNumberFormat="1" applyFont="1" applyFill="1" applyBorder="1" applyAlignment="1"/>
    <xf numFmtId="0" fontId="6" fillId="0" borderId="0" xfId="2" applyFill="1" applyBorder="1"/>
    <xf numFmtId="0" fontId="6" fillId="0" borderId="1" xfId="2" applyFill="1" applyBorder="1" applyAlignment="1">
      <alignment horizontal="right"/>
    </xf>
    <xf numFmtId="0" fontId="6" fillId="0" borderId="0" xfId="2" applyFill="1" applyAlignment="1">
      <alignment horizontal="left"/>
    </xf>
    <xf numFmtId="0" fontId="6" fillId="0" borderId="2" xfId="2" applyFill="1" applyBorder="1" applyAlignment="1">
      <alignment horizontal="center" vertical="top" wrapText="1"/>
    </xf>
    <xf numFmtId="170" fontId="2" fillId="0" borderId="0" xfId="2" applyNumberFormat="1" applyFont="1" applyFill="1" applyAlignment="1">
      <alignment horizontal="right"/>
    </xf>
    <xf numFmtId="170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top" wrapText="1"/>
    </xf>
    <xf numFmtId="169" fontId="2" fillId="0" borderId="0" xfId="6" applyNumberFormat="1" applyFont="1" applyAlignment="1">
      <alignment horizontal="right"/>
    </xf>
    <xf numFmtId="174" fontId="2" fillId="0" borderId="0" xfId="0" applyNumberFormat="1" applyFont="1" applyFill="1" applyAlignment="1">
      <alignment horizontal="left"/>
    </xf>
    <xf numFmtId="168" fontId="2" fillId="0" borderId="1" xfId="2" applyNumberFormat="1" applyFont="1" applyFill="1" applyBorder="1" applyAlignment="1"/>
    <xf numFmtId="2" fontId="2" fillId="0" borderId="0" xfId="2" applyNumberFormat="1" applyFont="1" applyFill="1" applyBorder="1" applyAlignment="1">
      <alignment horizontal="right"/>
    </xf>
    <xf numFmtId="2" fontId="2" fillId="0" borderId="0" xfId="2" applyNumberFormat="1" applyFont="1" applyFill="1" applyBorder="1" applyAlignment="1" applyProtection="1">
      <alignment horizontal="right"/>
    </xf>
    <xf numFmtId="0" fontId="2" fillId="0" borderId="0" xfId="2" applyFont="1" applyAlignment="1">
      <alignment horizontal="center" vertical="top" wrapText="1"/>
    </xf>
    <xf numFmtId="49" fontId="2" fillId="0" borderId="1" xfId="2" applyNumberFormat="1" applyFont="1" applyFill="1" applyBorder="1" applyAlignment="1">
      <alignment horizontal="left"/>
    </xf>
    <xf numFmtId="166" fontId="6" fillId="0" borderId="1" xfId="2" applyNumberFormat="1" applyFill="1" applyBorder="1"/>
    <xf numFmtId="174" fontId="2" fillId="0" borderId="1" xfId="2" applyNumberFormat="1" applyFont="1" applyFill="1" applyBorder="1" applyAlignment="1">
      <alignment horizontal="left"/>
    </xf>
    <xf numFmtId="166" fontId="2" fillId="0" borderId="1" xfId="2" applyNumberFormat="1" applyFont="1" applyFill="1" applyBorder="1"/>
    <xf numFmtId="0" fontId="2" fillId="0" borderId="0" xfId="2" applyFont="1" applyFill="1" applyAlignment="1">
      <alignment wrapText="1"/>
    </xf>
    <xf numFmtId="174" fontId="2" fillId="0" borderId="1" xfId="2" applyNumberFormat="1" applyFont="1" applyFill="1" applyBorder="1" applyAlignment="1">
      <alignment horizontal="left" wrapText="1"/>
    </xf>
    <xf numFmtId="175" fontId="2" fillId="0" borderId="0" xfId="2" applyNumberFormat="1" applyFont="1" applyFill="1" applyBorder="1" applyAlignment="1">
      <alignment wrapText="1"/>
    </xf>
    <xf numFmtId="168" fontId="2" fillId="0" borderId="0" xfId="2" applyNumberFormat="1" applyFont="1" applyFill="1" applyBorder="1" applyAlignment="1"/>
    <xf numFmtId="165" fontId="2" fillId="0" borderId="1" xfId="2" applyNumberFormat="1" applyFont="1" applyBorder="1" applyAlignment="1"/>
    <xf numFmtId="169" fontId="2" fillId="0" borderId="1" xfId="2" applyNumberFormat="1" applyFont="1" applyFill="1" applyBorder="1" applyAlignment="1">
      <alignment horizontal="right"/>
    </xf>
    <xf numFmtId="169" fontId="2" fillId="0" borderId="1" xfId="2" applyNumberFormat="1" applyFont="1" applyFill="1" applyBorder="1" applyAlignment="1"/>
    <xf numFmtId="170" fontId="2" fillId="0" borderId="1" xfId="2" applyNumberFormat="1" applyFont="1" applyFill="1" applyBorder="1" applyAlignment="1">
      <alignment horizontal="right"/>
    </xf>
    <xf numFmtId="166" fontId="2" fillId="0" borderId="1" xfId="2" applyNumberFormat="1" applyFont="1" applyFill="1" applyBorder="1" applyAlignment="1">
      <alignment horizontal="right"/>
    </xf>
    <xf numFmtId="170" fontId="2" fillId="0" borderId="1" xfId="2" applyNumberFormat="1" applyFont="1" applyBorder="1" applyAlignment="1">
      <alignment horizontal="right"/>
    </xf>
    <xf numFmtId="178" fontId="6" fillId="0" borderId="0" xfId="7" applyNumberFormat="1" applyFont="1"/>
    <xf numFmtId="43" fontId="6" fillId="0" borderId="0" xfId="2" applyNumberFormat="1"/>
    <xf numFmtId="0" fontId="2" fillId="0" borderId="0" xfId="2" applyFont="1" applyFill="1" applyBorder="1" applyAlignment="1">
      <alignment horizontal="left"/>
    </xf>
    <xf numFmtId="0" fontId="2" fillId="0" borderId="1" xfId="2" applyFont="1" applyBorder="1" applyAlignment="1">
      <alignment horizontal="left"/>
    </xf>
    <xf numFmtId="0" fontId="3" fillId="0" borderId="0" xfId="3" applyFont="1" applyAlignment="1">
      <alignment horizontal="left"/>
    </xf>
    <xf numFmtId="0" fontId="2" fillId="0" borderId="0" xfId="3" applyFill="1"/>
    <xf numFmtId="0" fontId="3" fillId="0" borderId="2" xfId="3" applyFont="1" applyFill="1" applyBorder="1" applyAlignment="1">
      <alignment horizontal="left" wrapText="1"/>
    </xf>
    <xf numFmtId="0" fontId="5" fillId="0" borderId="2" xfId="3" applyFont="1" applyFill="1" applyBorder="1" applyAlignment="1" applyProtection="1">
      <alignment wrapText="1"/>
    </xf>
    <xf numFmtId="0" fontId="3" fillId="0" borderId="1" xfId="3" applyFont="1" applyFill="1" applyBorder="1" applyAlignment="1">
      <alignment horizontal="left"/>
    </xf>
    <xf numFmtId="0" fontId="2" fillId="0" borderId="0" xfId="3" applyFont="1" applyFill="1"/>
    <xf numFmtId="0" fontId="2" fillId="0" borderId="1" xfId="3" applyFont="1" applyFill="1" applyBorder="1" applyAlignment="1">
      <alignment horizontal="left"/>
    </xf>
    <xf numFmtId="0" fontId="2" fillId="0" borderId="2" xfId="3" applyFill="1" applyBorder="1"/>
    <xf numFmtId="172" fontId="2" fillId="0" borderId="0" xfId="1" applyNumberFormat="1" applyFont="1" applyBorder="1" applyAlignment="1">
      <alignment horizontal="right"/>
    </xf>
    <xf numFmtId="0" fontId="2" fillId="0" borderId="1" xfId="2" applyFont="1" applyFill="1" applyBorder="1" applyAlignment="1">
      <alignment horizontal="left"/>
    </xf>
    <xf numFmtId="0" fontId="2" fillId="0" borderId="0" xfId="2" applyFont="1" applyFill="1" applyBorder="1"/>
    <xf numFmtId="174" fontId="2" fillId="0" borderId="2" xfId="2" applyNumberFormat="1" applyFont="1" applyFill="1" applyBorder="1" applyAlignment="1">
      <alignment horizontal="left"/>
    </xf>
    <xf numFmtId="177" fontId="2" fillId="0" borderId="2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/>
    <xf numFmtId="0" fontId="2" fillId="0" borderId="1" xfId="2" applyFont="1" applyFill="1" applyBorder="1"/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/>
    <xf numFmtId="165" fontId="2" fillId="0" borderId="0" xfId="2" applyNumberFormat="1" applyFont="1" applyFill="1"/>
    <xf numFmtId="165" fontId="2" fillId="0" borderId="0" xfId="2" applyNumberFormat="1" applyFont="1" applyFill="1" applyAlignment="1">
      <alignment horizontal="right"/>
    </xf>
    <xf numFmtId="0" fontId="2" fillId="0" borderId="0" xfId="2" applyFont="1" applyFill="1" applyBorder="1" applyAlignment="1">
      <alignment vertical="top" wrapText="1"/>
    </xf>
    <xf numFmtId="0" fontId="3" fillId="0" borderId="2" xfId="2" applyFont="1" applyFill="1" applyBorder="1" applyAlignment="1">
      <alignment horizontal="left"/>
    </xf>
    <xf numFmtId="175" fontId="2" fillId="0" borderId="0" xfId="2" applyNumberFormat="1" applyFont="1" applyFill="1"/>
    <xf numFmtId="175" fontId="2" fillId="0" borderId="0" xfId="2" applyNumberFormat="1" applyFont="1" applyFill="1" applyAlignment="1">
      <alignment horizontal="right"/>
    </xf>
    <xf numFmtId="175" fontId="2" fillId="0" borderId="1" xfId="2" applyNumberFormat="1" applyFont="1" applyFill="1" applyBorder="1"/>
    <xf numFmtId="176" fontId="2" fillId="0" borderId="0" xfId="2" applyNumberFormat="1" applyFont="1" applyFill="1"/>
    <xf numFmtId="175" fontId="2" fillId="0" borderId="0" xfId="2" applyNumberFormat="1" applyFont="1" applyFill="1" applyBorder="1" applyAlignment="1">
      <alignment horizontal="right"/>
    </xf>
    <xf numFmtId="175" fontId="2" fillId="0" borderId="0" xfId="2" applyNumberFormat="1" applyFont="1" applyFill="1" applyAlignment="1">
      <alignment wrapText="1"/>
    </xf>
    <xf numFmtId="175" fontId="2" fillId="0" borderId="0" xfId="2" applyNumberFormat="1" applyFont="1" applyFill="1" applyAlignment="1"/>
    <xf numFmtId="175" fontId="2" fillId="0" borderId="1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/>
    <xf numFmtId="2" fontId="2" fillId="0" borderId="0" xfId="2" applyNumberFormat="1" applyFont="1" applyFill="1"/>
    <xf numFmtId="0" fontId="13" fillId="0" borderId="0" xfId="5" applyFont="1" applyFill="1"/>
    <xf numFmtId="0" fontId="3" fillId="0" borderId="0" xfId="2" applyFont="1" applyFill="1" applyBorder="1" applyAlignment="1">
      <alignment horizontal="left" vertical="top"/>
    </xf>
    <xf numFmtId="0" fontId="2" fillId="0" borderId="2" xfId="2" applyFont="1" applyFill="1" applyBorder="1" applyAlignment="1"/>
    <xf numFmtId="0" fontId="2" fillId="0" borderId="0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right" vertical="top" wrapText="1"/>
    </xf>
    <xf numFmtId="173" fontId="2" fillId="0" borderId="0" xfId="2" applyNumberFormat="1" applyFont="1" applyFill="1" applyBorder="1" applyAlignment="1">
      <alignment horizontal="right"/>
    </xf>
    <xf numFmtId="173" fontId="2" fillId="0" borderId="1" xfId="2" applyNumberFormat="1" applyFont="1" applyFill="1" applyBorder="1" applyAlignment="1">
      <alignment horizontal="right"/>
    </xf>
    <xf numFmtId="0" fontId="2" fillId="0" borderId="1" xfId="4" applyFont="1" applyFill="1" applyBorder="1" applyAlignment="1">
      <alignment horizontal="left"/>
    </xf>
    <xf numFmtId="0" fontId="2" fillId="0" borderId="0" xfId="2" applyFont="1" applyFill="1" applyAlignment="1">
      <alignment horizontal="left" vertical="top" wrapText="1"/>
    </xf>
    <xf numFmtId="171" fontId="2" fillId="0" borderId="0" xfId="2" applyNumberFormat="1" applyFont="1" applyFill="1" applyAlignment="1">
      <alignment horizontal="left"/>
    </xf>
    <xf numFmtId="173" fontId="2" fillId="0" borderId="0" xfId="2" applyNumberFormat="1" applyFont="1" applyFill="1" applyBorder="1"/>
    <xf numFmtId="171" fontId="2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left" vertical="top"/>
    </xf>
    <xf numFmtId="0" fontId="2" fillId="0" borderId="0" xfId="2" applyFont="1" applyFill="1" applyAlignment="1">
      <alignment vertical="top" wrapText="1"/>
    </xf>
    <xf numFmtId="0" fontId="3" fillId="0" borderId="0" xfId="3" applyFont="1" applyFill="1"/>
    <xf numFmtId="0" fontId="2" fillId="0" borderId="1" xfId="4" applyFont="1" applyFill="1" applyBorder="1"/>
    <xf numFmtId="0" fontId="2" fillId="0" borderId="0" xfId="4" applyFont="1" applyFill="1"/>
    <xf numFmtId="2" fontId="2" fillId="0" borderId="0" xfId="2" applyNumberFormat="1" applyFont="1" applyFill="1" applyBorder="1"/>
    <xf numFmtId="0" fontId="2" fillId="0" borderId="0" xfId="2" applyNumberFormat="1" applyFont="1" applyFill="1" applyBorder="1" applyAlignment="1">
      <alignment horizontal="left"/>
    </xf>
    <xf numFmtId="0" fontId="6" fillId="0" borderId="1" xfId="2" applyBorder="1" applyAlignment="1"/>
    <xf numFmtId="0" fontId="14" fillId="0" borderId="0" xfId="0" applyFont="1"/>
    <xf numFmtId="0" fontId="14" fillId="0" borderId="0" xfId="0" applyFont="1" applyBorder="1"/>
    <xf numFmtId="0" fontId="14" fillId="0" borderId="1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Border="1" applyAlignment="1">
      <alignment wrapText="1"/>
    </xf>
    <xf numFmtId="0" fontId="1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166" fontId="14" fillId="0" borderId="0" xfId="0" applyNumberFormat="1" applyFont="1" applyBorder="1" applyAlignment="1">
      <alignment horizontal="left"/>
    </xf>
    <xf numFmtId="172" fontId="14" fillId="0" borderId="0" xfId="1" applyNumberFormat="1" applyFont="1" applyBorder="1" applyAlignment="1">
      <alignment horizontal="left"/>
    </xf>
    <xf numFmtId="166" fontId="14" fillId="0" borderId="1" xfId="0" applyNumberFormat="1" applyFont="1" applyBorder="1" applyAlignment="1">
      <alignment horizontal="left"/>
    </xf>
    <xf numFmtId="172" fontId="14" fillId="0" borderId="1" xfId="1" applyNumberFormat="1" applyFont="1" applyBorder="1" applyAlignment="1">
      <alignment horizontal="left"/>
    </xf>
    <xf numFmtId="0" fontId="15" fillId="0" borderId="0" xfId="0" applyFont="1" applyFill="1" applyBorder="1"/>
    <xf numFmtId="0" fontId="15" fillId="0" borderId="0" xfId="0" applyFont="1"/>
    <xf numFmtId="10" fontId="14" fillId="0" borderId="0" xfId="1" applyNumberFormat="1" applyFont="1"/>
    <xf numFmtId="9" fontId="14" fillId="0" borderId="0" xfId="1" applyFont="1"/>
    <xf numFmtId="0" fontId="14" fillId="0" borderId="0" xfId="0" applyFont="1" applyFill="1" applyBorder="1"/>
    <xf numFmtId="0" fontId="14" fillId="0" borderId="1" xfId="0" applyFont="1" applyBorder="1" applyAlignment="1"/>
    <xf numFmtId="0" fontId="14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/>
    </xf>
    <xf numFmtId="0" fontId="2" fillId="0" borderId="1" xfId="3" applyFont="1" applyFill="1" applyBorder="1" applyAlignment="1">
      <alignment horizontal="right" wrapText="1"/>
    </xf>
    <xf numFmtId="2" fontId="14" fillId="0" borderId="0" xfId="0" applyNumberFormat="1" applyFont="1" applyBorder="1" applyAlignment="1">
      <alignment horizontal="right"/>
    </xf>
    <xf numFmtId="2" fontId="14" fillId="0" borderId="0" xfId="0" applyNumberFormat="1" applyFont="1"/>
    <xf numFmtId="0" fontId="14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right"/>
    </xf>
    <xf numFmtId="2" fontId="14" fillId="0" borderId="1" xfId="0" applyNumberFormat="1" applyFont="1" applyBorder="1"/>
    <xf numFmtId="0" fontId="14" fillId="0" borderId="3" xfId="0" applyFont="1" applyBorder="1" applyAlignment="1">
      <alignment horizontal="right"/>
    </xf>
    <xf numFmtId="0" fontId="2" fillId="0" borderId="3" xfId="3" applyFont="1" applyFill="1" applyBorder="1" applyAlignment="1">
      <alignment horizontal="right" wrapText="1"/>
    </xf>
    <xf numFmtId="172" fontId="14" fillId="0" borderId="0" xfId="1" applyNumberFormat="1" applyFont="1" applyBorder="1" applyAlignment="1">
      <alignment horizontal="right"/>
    </xf>
    <xf numFmtId="172" fontId="14" fillId="0" borderId="1" xfId="1" applyNumberFormat="1" applyFont="1" applyBorder="1" applyAlignment="1">
      <alignment horizontal="right"/>
    </xf>
    <xf numFmtId="9" fontId="14" fillId="0" borderId="0" xfId="1" applyFont="1" applyBorder="1"/>
    <xf numFmtId="0" fontId="2" fillId="0" borderId="1" xfId="3" applyFont="1" applyFill="1" applyBorder="1" applyAlignment="1">
      <alignment horizontal="left" wrapText="1"/>
    </xf>
    <xf numFmtId="172" fontId="14" fillId="0" borderId="0" xfId="1" applyNumberFormat="1" applyFont="1" applyBorder="1" applyAlignment="1">
      <alignment horizontal="left" vertical="top"/>
    </xf>
    <xf numFmtId="172" fontId="14" fillId="0" borderId="1" xfId="1" applyNumberFormat="1" applyFont="1" applyBorder="1" applyAlignment="1">
      <alignment horizontal="left" vertical="top"/>
    </xf>
    <xf numFmtId="49" fontId="14" fillId="0" borderId="0" xfId="0" applyNumberFormat="1" applyFont="1"/>
    <xf numFmtId="0" fontId="2" fillId="0" borderId="0" xfId="3" applyFont="1" applyFill="1" applyBorder="1" applyAlignment="1">
      <alignment horizontal="left" wrapText="1"/>
    </xf>
    <xf numFmtId="0" fontId="2" fillId="0" borderId="2" xfId="3" applyFont="1" applyFill="1" applyBorder="1" applyAlignment="1">
      <alignment horizontal="left" wrapText="1"/>
    </xf>
    <xf numFmtId="1" fontId="14" fillId="0" borderId="0" xfId="0" applyNumberFormat="1" applyFont="1" applyBorder="1" applyAlignment="1">
      <alignment horizontal="left"/>
    </xf>
    <xf numFmtId="1" fontId="14" fillId="0" borderId="0" xfId="0" applyNumberFormat="1" applyFont="1" applyBorder="1"/>
    <xf numFmtId="0" fontId="14" fillId="0" borderId="1" xfId="0" applyFont="1" applyFill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1" fontId="14" fillId="0" borderId="1" xfId="0" applyNumberFormat="1" applyFont="1" applyBorder="1"/>
    <xf numFmtId="0" fontId="14" fillId="0" borderId="2" xfId="0" applyFont="1" applyBorder="1"/>
    <xf numFmtId="0" fontId="14" fillId="0" borderId="1" xfId="0" applyFont="1" applyFill="1" applyBorder="1"/>
    <xf numFmtId="9" fontId="14" fillId="0" borderId="1" xfId="1" applyFont="1" applyBorder="1"/>
    <xf numFmtId="0" fontId="15" fillId="0" borderId="0" xfId="0" applyFont="1" applyBorder="1" applyAlignment="1">
      <alignment horizontal="left"/>
    </xf>
    <xf numFmtId="0" fontId="0" fillId="2" borderId="0" xfId="0" applyFill="1"/>
    <xf numFmtId="0" fontId="17" fillId="4" borderId="5" xfId="0" applyFont="1" applyFill="1" applyBorder="1"/>
    <xf numFmtId="0" fontId="16" fillId="4" borderId="5" xfId="0" applyFont="1" applyFill="1" applyBorder="1"/>
    <xf numFmtId="0" fontId="19" fillId="3" borderId="5" xfId="0" applyFont="1" applyFill="1" applyBorder="1"/>
    <xf numFmtId="0" fontId="20" fillId="3" borderId="5" xfId="0" applyFont="1" applyFill="1" applyBorder="1"/>
    <xf numFmtId="0" fontId="18" fillId="2" borderId="0" xfId="5" applyFont="1" applyFill="1" applyAlignment="1">
      <alignment horizontal="left" wrapText="1"/>
    </xf>
    <xf numFmtId="0" fontId="18" fillId="2" borderId="5" xfId="5" applyFont="1" applyFill="1" applyBorder="1" applyAlignment="1">
      <alignment horizontal="left" wrapText="1"/>
    </xf>
    <xf numFmtId="0" fontId="18" fillId="2" borderId="4" xfId="5" applyFont="1" applyFill="1" applyBorder="1" applyAlignment="1">
      <alignment horizontal="left" wrapText="1"/>
    </xf>
    <xf numFmtId="0" fontId="3" fillId="0" borderId="0" xfId="2" applyFont="1" applyAlignment="1">
      <alignment horizontal="left" vertical="top" wrapText="1"/>
    </xf>
    <xf numFmtId="0" fontId="6" fillId="0" borderId="0" xfId="2" applyBorder="1" applyAlignment="1">
      <alignment horizontal="left" vertical="top" wrapText="1"/>
    </xf>
    <xf numFmtId="49" fontId="2" fillId="0" borderId="0" xfId="2" applyNumberFormat="1" applyFont="1" applyBorder="1" applyAlignment="1">
      <alignment horizontal="left" vertical="top" wrapText="1"/>
    </xf>
    <xf numFmtId="0" fontId="3" fillId="0" borderId="1" xfId="2" applyFont="1" applyBorder="1" applyAlignment="1">
      <alignment horizontal="center"/>
    </xf>
    <xf numFmtId="0" fontId="6" fillId="0" borderId="2" xfId="2" applyBorder="1" applyAlignment="1">
      <alignment horizontal="center" vertical="top" wrapText="1"/>
    </xf>
    <xf numFmtId="0" fontId="6" fillId="0" borderId="1" xfId="2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6" fillId="0" borderId="0" xfId="2" applyBorder="1" applyAlignment="1">
      <alignment horizontal="center" vertical="top" wrapText="1"/>
    </xf>
    <xf numFmtId="0" fontId="2" fillId="0" borderId="0" xfId="2" applyFont="1" applyBorder="1" applyAlignment="1">
      <alignment horizontal="right" vertical="top" wrapText="1"/>
    </xf>
    <xf numFmtId="0" fontId="6" fillId="0" borderId="1" xfId="2" applyBorder="1" applyAlignment="1">
      <alignment horizontal="right" vertical="top" wrapText="1"/>
    </xf>
    <xf numFmtId="0" fontId="2" fillId="0" borderId="2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/>
    </xf>
    <xf numFmtId="0" fontId="6" fillId="0" borderId="1" xfId="2" applyBorder="1" applyAlignment="1">
      <alignment horizontal="center"/>
    </xf>
    <xf numFmtId="49" fontId="2" fillId="0" borderId="2" xfId="2" applyNumberFormat="1" applyFont="1" applyBorder="1" applyAlignment="1">
      <alignment horizontal="left" vertical="top" wrapText="1"/>
    </xf>
    <xf numFmtId="0" fontId="2" fillId="0" borderId="2" xfId="2" applyFont="1" applyBorder="1" applyAlignment="1">
      <alignment vertical="top" wrapText="1"/>
    </xf>
    <xf numFmtId="0" fontId="6" fillId="0" borderId="0" xfId="2" applyBorder="1" applyAlignment="1">
      <alignment vertical="top" wrapText="1"/>
    </xf>
    <xf numFmtId="0" fontId="3" fillId="0" borderId="0" xfId="2" applyFont="1" applyFill="1" applyAlignment="1">
      <alignment horizontal="left" vertical="top" wrapText="1"/>
    </xf>
    <xf numFmtId="0" fontId="6" fillId="0" borderId="0" xfId="2" applyAlignment="1">
      <alignment horizontal="right" vertical="top" wrapText="1"/>
    </xf>
    <xf numFmtId="0" fontId="6" fillId="0" borderId="0" xfId="2" applyAlignment="1">
      <alignment wrapText="1"/>
    </xf>
    <xf numFmtId="0" fontId="2" fillId="0" borderId="2" xfId="2" applyFont="1" applyBorder="1" applyAlignment="1">
      <alignment horizontal="right" vertical="top" wrapText="1"/>
    </xf>
    <xf numFmtId="0" fontId="6" fillId="0" borderId="2" xfId="2" applyBorder="1" applyAlignment="1">
      <alignment horizontal="left" vertical="top" wrapText="1"/>
    </xf>
    <xf numFmtId="0" fontId="2" fillId="0" borderId="0" xfId="2" applyFont="1" applyAlignment="1">
      <alignment horizontal="right" vertical="top" wrapText="1"/>
    </xf>
    <xf numFmtId="0" fontId="6" fillId="0" borderId="0" xfId="2" applyBorder="1" applyAlignment="1">
      <alignment horizontal="right" vertical="top" wrapText="1"/>
    </xf>
    <xf numFmtId="0" fontId="2" fillId="0" borderId="0" xfId="2" applyFont="1" applyAlignment="1">
      <alignment horizontal="center" vertical="top" wrapText="1"/>
    </xf>
    <xf numFmtId="0" fontId="2" fillId="0" borderId="1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 vertical="top" wrapText="1"/>
    </xf>
    <xf numFmtId="0" fontId="6" fillId="0" borderId="0" xfId="2" applyFill="1" applyAlignment="1">
      <alignment horizontal="center" vertical="top" wrapText="1"/>
    </xf>
    <xf numFmtId="0" fontId="6" fillId="0" borderId="1" xfId="2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vertical="top" wrapText="1"/>
    </xf>
    <xf numFmtId="0" fontId="6" fillId="0" borderId="2" xfId="2" applyFill="1" applyBorder="1" applyAlignment="1">
      <alignment horizontal="center" vertical="top" wrapText="1"/>
    </xf>
    <xf numFmtId="0" fontId="3" fillId="0" borderId="1" xfId="2" quotePrefix="1" applyFont="1" applyBorder="1" applyAlignment="1">
      <alignment horizontal="center"/>
    </xf>
    <xf numFmtId="0" fontId="2" fillId="0" borderId="0" xfId="2" applyFont="1" applyBorder="1" applyAlignment="1">
      <alignment horizontal="center" wrapText="1"/>
    </xf>
    <xf numFmtId="0" fontId="6" fillId="0" borderId="1" xfId="2" applyBorder="1" applyAlignment="1"/>
    <xf numFmtId="0" fontId="6" fillId="0" borderId="0" xfId="2" applyAlignment="1">
      <alignment horizontal="center" vertical="top" wrapText="1"/>
    </xf>
    <xf numFmtId="0" fontId="3" fillId="0" borderId="1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/>
    </xf>
    <xf numFmtId="49" fontId="2" fillId="0" borderId="0" xfId="3" applyNumberFormat="1" applyFont="1" applyBorder="1" applyAlignment="1">
      <alignment horizontal="left" vertical="top" wrapText="1"/>
    </xf>
    <xf numFmtId="0" fontId="3" fillId="0" borderId="1" xfId="3" applyFont="1" applyBorder="1" applyAlignment="1">
      <alignment horizontal="center"/>
    </xf>
    <xf numFmtId="49" fontId="2" fillId="0" borderId="2" xfId="3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172" fontId="14" fillId="0" borderId="1" xfId="1" applyNumberFormat="1" applyFont="1" applyBorder="1" applyAlignment="1">
      <alignment horizontal="left"/>
    </xf>
    <xf numFmtId="10" fontId="14" fillId="0" borderId="1" xfId="0" applyNumberFormat="1" applyFont="1" applyBorder="1" applyAlignment="1">
      <alignment horizontal="left"/>
    </xf>
    <xf numFmtId="10" fontId="14" fillId="0" borderId="0" xfId="0" applyNumberFormat="1" applyFont="1" applyAlignment="1">
      <alignment horizontal="left"/>
    </xf>
    <xf numFmtId="10" fontId="14" fillId="0" borderId="0" xfId="0" applyNumberFormat="1" applyFont="1" applyBorder="1" applyAlignment="1">
      <alignment horizontal="left"/>
    </xf>
    <xf numFmtId="10" fontId="14" fillId="0" borderId="2" xfId="0" applyNumberFormat="1" applyFont="1" applyBorder="1" applyAlignment="1">
      <alignment horizontal="left"/>
    </xf>
    <xf numFmtId="0" fontId="15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172" fontId="14" fillId="0" borderId="0" xfId="1" applyNumberFormat="1" applyFont="1" applyBorder="1" applyAlignment="1">
      <alignment horizontal="left"/>
    </xf>
    <xf numFmtId="0" fontId="3" fillId="0" borderId="1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vertical="top" wrapText="1"/>
    </xf>
    <xf numFmtId="0" fontId="2" fillId="0" borderId="0" xfId="2" applyFont="1" applyFill="1" applyBorder="1" applyAlignment="1">
      <alignment horizontal="right" vertical="top"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Alignment="1">
      <alignment horizontal="left" wrapText="1"/>
    </xf>
    <xf numFmtId="0" fontId="3" fillId="0" borderId="1" xfId="2" applyFont="1" applyFill="1" applyBorder="1" applyAlignment="1">
      <alignment horizontal="center" wrapText="1"/>
    </xf>
  </cellXfs>
  <cellStyles count="9">
    <cellStyle name="Comma" xfId="7" builtinId="3"/>
    <cellStyle name="Comma 5" xfId="8"/>
    <cellStyle name="Hyperlink" xfId="5" builtinId="8"/>
    <cellStyle name="Normal" xfId="0" builtinId="0"/>
    <cellStyle name="Normal 13" xfId="6"/>
    <cellStyle name="Normal 132" xfId="4"/>
    <cellStyle name="Normal 2" xfId="2"/>
    <cellStyle name="Normal 2 2" xfId="3"/>
    <cellStyle name="Percent" xfId="1" builtinId="5"/>
  </cellStyles>
  <dxfs count="0"/>
  <tableStyles count="0" defaultTableStyle="TableStyleMedium2" defaultPivotStyle="PivotStyleLight16"/>
  <colors>
    <mruColors>
      <color rgb="FF18294C"/>
      <color rgb="FF334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6351</xdr:colOff>
      <xdr:row>5</xdr:row>
      <xdr:rowOff>7636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6A8C6-1BE1-4AD4-A1EA-7EE4E35E3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702300" cy="928386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0</xdr:row>
      <xdr:rowOff>139700</xdr:rowOff>
    </xdr:from>
    <xdr:to>
      <xdr:col>4</xdr:col>
      <xdr:colOff>196850</xdr:colOff>
      <xdr:row>4</xdr:row>
      <xdr:rowOff>67808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C0F3AA-EF44-43E8-91D3-ED5AA958E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9700"/>
          <a:ext cx="3740150" cy="664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statistics/people/population/national-state-and-territory-population/latest-rel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52"/>
  <sheetViews>
    <sheetView tabSelected="1" workbookViewId="0"/>
  </sheetViews>
  <sheetFormatPr defaultRowHeight="14.5" x14ac:dyDescent="0.35"/>
  <cols>
    <col min="1" max="9" width="13.1796875" style="269" customWidth="1"/>
    <col min="10" max="16384" width="8.7265625" style="269"/>
  </cols>
  <sheetData>
    <row r="7" spans="1:9" ht="15.5" x14ac:dyDescent="0.35">
      <c r="A7" s="270" t="s">
        <v>319</v>
      </c>
      <c r="B7" s="271"/>
      <c r="C7" s="271"/>
      <c r="D7" s="271"/>
      <c r="E7" s="271"/>
      <c r="F7" s="271"/>
      <c r="G7" s="271"/>
      <c r="H7" s="271"/>
      <c r="I7" s="271"/>
    </row>
    <row r="8" spans="1:9" ht="15.5" x14ac:dyDescent="0.35">
      <c r="A8" s="270" t="s">
        <v>320</v>
      </c>
      <c r="B8" s="271"/>
      <c r="C8" s="271"/>
      <c r="D8" s="271"/>
      <c r="E8" s="271"/>
      <c r="F8" s="271"/>
      <c r="G8" s="271"/>
      <c r="H8" s="271"/>
      <c r="I8" s="271"/>
    </row>
    <row r="9" spans="1:9" ht="15.5" x14ac:dyDescent="0.35">
      <c r="A9" s="272" t="s">
        <v>316</v>
      </c>
      <c r="B9" s="273"/>
      <c r="C9" s="273"/>
      <c r="D9" s="273"/>
      <c r="E9" s="273"/>
      <c r="F9" s="273"/>
      <c r="G9" s="273"/>
      <c r="H9" s="273"/>
      <c r="I9" s="273"/>
    </row>
    <row r="10" spans="1:9" x14ac:dyDescent="0.35">
      <c r="A10" s="274" t="s">
        <v>290</v>
      </c>
      <c r="B10" s="274"/>
      <c r="C10" s="274"/>
      <c r="D10" s="274"/>
      <c r="E10" s="274"/>
      <c r="F10" s="274"/>
      <c r="G10" s="274"/>
      <c r="H10" s="274"/>
      <c r="I10" s="274"/>
    </row>
    <row r="11" spans="1:9" x14ac:dyDescent="0.35">
      <c r="A11" s="274" t="s">
        <v>291</v>
      </c>
      <c r="B11" s="274"/>
      <c r="C11" s="274"/>
      <c r="D11" s="274"/>
      <c r="E11" s="274"/>
      <c r="F11" s="274"/>
      <c r="G11" s="274"/>
      <c r="H11" s="274"/>
      <c r="I11" s="274"/>
    </row>
    <row r="12" spans="1:9" x14ac:dyDescent="0.35">
      <c r="A12" s="274" t="s">
        <v>309</v>
      </c>
      <c r="B12" s="274"/>
      <c r="C12" s="274"/>
      <c r="D12" s="274"/>
      <c r="E12" s="274"/>
      <c r="F12" s="274"/>
      <c r="G12" s="274"/>
      <c r="H12" s="274"/>
      <c r="I12" s="274"/>
    </row>
    <row r="13" spans="1:9" x14ac:dyDescent="0.35">
      <c r="A13" s="274" t="s">
        <v>91</v>
      </c>
      <c r="B13" s="274"/>
      <c r="C13" s="274"/>
      <c r="D13" s="274"/>
      <c r="E13" s="274"/>
      <c r="F13" s="274"/>
      <c r="G13" s="274"/>
      <c r="H13" s="274"/>
      <c r="I13" s="274"/>
    </row>
    <row r="14" spans="1:9" x14ac:dyDescent="0.35">
      <c r="A14" s="274" t="s">
        <v>103</v>
      </c>
      <c r="B14" s="274"/>
      <c r="C14" s="274"/>
      <c r="D14" s="274"/>
      <c r="E14" s="274"/>
      <c r="F14" s="274"/>
      <c r="G14" s="274"/>
      <c r="H14" s="274"/>
      <c r="I14" s="274"/>
    </row>
    <row r="15" spans="1:9" x14ac:dyDescent="0.35">
      <c r="A15" s="274" t="s">
        <v>118</v>
      </c>
      <c r="B15" s="274"/>
      <c r="C15" s="274"/>
      <c r="D15" s="274"/>
      <c r="E15" s="274"/>
      <c r="F15" s="274"/>
      <c r="G15" s="274"/>
      <c r="H15" s="274"/>
      <c r="I15" s="274"/>
    </row>
    <row r="16" spans="1:9" x14ac:dyDescent="0.35">
      <c r="A16" s="274" t="s">
        <v>126</v>
      </c>
      <c r="B16" s="274"/>
      <c r="C16" s="274"/>
      <c r="D16" s="274"/>
      <c r="E16" s="274"/>
      <c r="F16" s="274"/>
      <c r="G16" s="274"/>
      <c r="H16" s="274"/>
      <c r="I16" s="274"/>
    </row>
    <row r="17" spans="1:9" x14ac:dyDescent="0.35">
      <c r="A17" s="274" t="s">
        <v>132</v>
      </c>
      <c r="B17" s="274"/>
      <c r="C17" s="274"/>
      <c r="D17" s="274"/>
      <c r="E17" s="274"/>
      <c r="F17" s="274"/>
      <c r="G17" s="274"/>
      <c r="H17" s="274"/>
      <c r="I17" s="274"/>
    </row>
    <row r="18" spans="1:9" x14ac:dyDescent="0.35">
      <c r="A18" s="274" t="s">
        <v>318</v>
      </c>
      <c r="B18" s="274"/>
      <c r="C18" s="274"/>
      <c r="D18" s="274"/>
      <c r="E18" s="274"/>
      <c r="F18" s="274"/>
      <c r="G18" s="274"/>
      <c r="H18" s="274"/>
      <c r="I18" s="274"/>
    </row>
    <row r="19" spans="1:9" x14ac:dyDescent="0.35">
      <c r="A19" s="274" t="s">
        <v>317</v>
      </c>
      <c r="B19" s="274"/>
      <c r="C19" s="274"/>
      <c r="D19" s="274"/>
      <c r="E19" s="274"/>
      <c r="F19" s="274"/>
      <c r="G19" s="274"/>
      <c r="H19" s="274"/>
      <c r="I19" s="274"/>
    </row>
    <row r="20" spans="1:9" x14ac:dyDescent="0.35">
      <c r="A20" s="274" t="s">
        <v>136</v>
      </c>
      <c r="B20" s="274"/>
      <c r="C20" s="274"/>
      <c r="D20" s="274"/>
      <c r="E20" s="274"/>
      <c r="F20" s="274"/>
      <c r="G20" s="274"/>
      <c r="H20" s="274"/>
      <c r="I20" s="274"/>
    </row>
    <row r="21" spans="1:9" x14ac:dyDescent="0.35">
      <c r="A21" s="274" t="s">
        <v>166</v>
      </c>
      <c r="B21" s="274"/>
      <c r="C21" s="274"/>
      <c r="D21" s="274"/>
      <c r="E21" s="274"/>
      <c r="F21" s="274"/>
      <c r="G21" s="274"/>
      <c r="H21" s="274"/>
      <c r="I21" s="274"/>
    </row>
    <row r="22" spans="1:9" x14ac:dyDescent="0.35">
      <c r="A22" s="274" t="s">
        <v>169</v>
      </c>
      <c r="B22" s="274"/>
      <c r="C22" s="274"/>
      <c r="D22" s="274"/>
      <c r="E22" s="274"/>
      <c r="F22" s="274"/>
      <c r="G22" s="274"/>
      <c r="H22" s="274"/>
      <c r="I22" s="274"/>
    </row>
    <row r="23" spans="1:9" x14ac:dyDescent="0.35">
      <c r="A23" s="274" t="s">
        <v>171</v>
      </c>
      <c r="B23" s="274"/>
      <c r="C23" s="274"/>
      <c r="D23" s="274"/>
      <c r="E23" s="274"/>
      <c r="F23" s="274"/>
      <c r="G23" s="274"/>
      <c r="H23" s="274"/>
      <c r="I23" s="274"/>
    </row>
    <row r="24" spans="1:9" ht="27.5" customHeight="1" x14ac:dyDescent="0.35">
      <c r="A24" s="274" t="s">
        <v>285</v>
      </c>
      <c r="B24" s="274"/>
      <c r="C24" s="274"/>
      <c r="D24" s="274"/>
      <c r="E24" s="274"/>
      <c r="F24" s="274"/>
      <c r="G24" s="274"/>
      <c r="H24" s="274"/>
      <c r="I24" s="274"/>
    </row>
    <row r="25" spans="1:9" ht="27.5" customHeight="1" x14ac:dyDescent="0.35">
      <c r="A25" s="274" t="s">
        <v>286</v>
      </c>
      <c r="B25" s="274"/>
      <c r="C25" s="274"/>
      <c r="D25" s="274"/>
      <c r="E25" s="274"/>
      <c r="F25" s="274"/>
      <c r="G25" s="274"/>
      <c r="H25" s="274"/>
      <c r="I25" s="274"/>
    </row>
    <row r="26" spans="1:9" ht="27.5" customHeight="1" x14ac:dyDescent="0.35">
      <c r="A26" s="274" t="s">
        <v>287</v>
      </c>
      <c r="B26" s="274"/>
      <c r="C26" s="274"/>
      <c r="D26" s="274"/>
      <c r="E26" s="274"/>
      <c r="F26" s="274"/>
      <c r="G26" s="274"/>
      <c r="H26" s="274"/>
      <c r="I26" s="274"/>
    </row>
    <row r="27" spans="1:9" ht="27.5" customHeight="1" x14ac:dyDescent="0.35">
      <c r="A27" s="274" t="s">
        <v>288</v>
      </c>
      <c r="B27" s="274"/>
      <c r="C27" s="274"/>
      <c r="D27" s="274"/>
      <c r="E27" s="274"/>
      <c r="F27" s="274"/>
      <c r="G27" s="274"/>
      <c r="H27" s="274"/>
      <c r="I27" s="274"/>
    </row>
    <row r="28" spans="1:9" ht="27.5" customHeight="1" x14ac:dyDescent="0.35">
      <c r="A28" s="274" t="s">
        <v>256</v>
      </c>
      <c r="B28" s="274"/>
      <c r="C28" s="274"/>
      <c r="D28" s="274"/>
      <c r="E28" s="274"/>
      <c r="F28" s="274"/>
      <c r="G28" s="274"/>
      <c r="H28" s="274"/>
      <c r="I28" s="274"/>
    </row>
    <row r="29" spans="1:9" x14ac:dyDescent="0.35">
      <c r="A29" s="274" t="s">
        <v>276</v>
      </c>
      <c r="B29" s="274"/>
      <c r="C29" s="274"/>
      <c r="D29" s="274"/>
      <c r="E29" s="274"/>
      <c r="F29" s="274"/>
      <c r="G29" s="274"/>
      <c r="H29" s="274"/>
      <c r="I29" s="274"/>
    </row>
    <row r="30" spans="1:9" x14ac:dyDescent="0.35">
      <c r="A30" s="274" t="s">
        <v>278</v>
      </c>
      <c r="B30" s="274"/>
      <c r="C30" s="274"/>
      <c r="D30" s="274"/>
      <c r="E30" s="274"/>
      <c r="F30" s="274"/>
      <c r="G30" s="274"/>
      <c r="H30" s="274"/>
      <c r="I30" s="274"/>
    </row>
    <row r="31" spans="1:9" x14ac:dyDescent="0.35">
      <c r="A31" s="274" t="s">
        <v>283</v>
      </c>
      <c r="B31" s="274"/>
      <c r="C31" s="274"/>
      <c r="D31" s="274"/>
      <c r="E31" s="274"/>
      <c r="F31" s="274"/>
      <c r="G31" s="274"/>
      <c r="H31" s="274"/>
      <c r="I31" s="274"/>
    </row>
    <row r="32" spans="1:9" x14ac:dyDescent="0.35">
      <c r="A32" s="274" t="s">
        <v>284</v>
      </c>
      <c r="B32" s="274"/>
      <c r="C32" s="274"/>
      <c r="D32" s="274"/>
      <c r="E32" s="274"/>
      <c r="F32" s="274"/>
      <c r="G32" s="274"/>
      <c r="H32" s="274"/>
      <c r="I32" s="274"/>
    </row>
    <row r="33" spans="1:9" x14ac:dyDescent="0.35">
      <c r="A33" s="274" t="s">
        <v>194</v>
      </c>
      <c r="B33" s="274"/>
      <c r="C33" s="274"/>
      <c r="D33" s="274"/>
      <c r="E33" s="274"/>
      <c r="F33" s="274"/>
      <c r="G33" s="274"/>
      <c r="H33" s="274"/>
      <c r="I33" s="274"/>
    </row>
    <row r="34" spans="1:9" x14ac:dyDescent="0.35">
      <c r="A34" s="274" t="s">
        <v>209</v>
      </c>
      <c r="B34" s="274"/>
      <c r="C34" s="274"/>
      <c r="D34" s="274"/>
      <c r="E34" s="274"/>
      <c r="F34" s="274"/>
      <c r="G34" s="274"/>
      <c r="H34" s="274"/>
      <c r="I34" s="274"/>
    </row>
    <row r="35" spans="1:9" x14ac:dyDescent="0.35">
      <c r="A35" s="274" t="s">
        <v>213</v>
      </c>
      <c r="B35" s="274"/>
      <c r="C35" s="274"/>
      <c r="D35" s="274"/>
      <c r="E35" s="274"/>
      <c r="F35" s="274"/>
      <c r="G35" s="274"/>
      <c r="H35" s="274"/>
      <c r="I35" s="274"/>
    </row>
    <row r="36" spans="1:9" x14ac:dyDescent="0.35">
      <c r="A36" s="274" t="s">
        <v>302</v>
      </c>
      <c r="B36" s="274"/>
      <c r="C36" s="274"/>
      <c r="D36" s="274"/>
      <c r="E36" s="274"/>
      <c r="F36" s="274"/>
      <c r="G36" s="274"/>
      <c r="H36" s="274"/>
      <c r="I36" s="274"/>
    </row>
    <row r="37" spans="1:9" x14ac:dyDescent="0.35">
      <c r="A37" s="274" t="s">
        <v>231</v>
      </c>
      <c r="B37" s="274"/>
      <c r="C37" s="274"/>
      <c r="D37" s="274"/>
      <c r="E37" s="274"/>
      <c r="F37" s="274"/>
      <c r="G37" s="274"/>
      <c r="H37" s="274"/>
      <c r="I37" s="274"/>
    </row>
    <row r="38" spans="1:9" x14ac:dyDescent="0.35">
      <c r="A38" s="275" t="s">
        <v>240</v>
      </c>
      <c r="B38" s="275"/>
      <c r="C38" s="275"/>
      <c r="D38" s="275"/>
      <c r="E38" s="275"/>
      <c r="F38" s="275"/>
      <c r="G38" s="275"/>
      <c r="H38" s="275"/>
      <c r="I38" s="275"/>
    </row>
    <row r="39" spans="1:9" x14ac:dyDescent="0.35">
      <c r="A39" s="276"/>
      <c r="B39" s="276"/>
      <c r="C39" s="276"/>
      <c r="D39" s="276"/>
      <c r="E39" s="276"/>
      <c r="F39" s="276"/>
      <c r="G39" s="276"/>
      <c r="H39" s="276"/>
      <c r="I39" s="276"/>
    </row>
    <row r="40" spans="1:9" x14ac:dyDescent="0.35">
      <c r="A40" s="274"/>
      <c r="B40" s="274"/>
      <c r="C40" s="274"/>
      <c r="D40" s="274"/>
      <c r="E40" s="274"/>
      <c r="F40" s="274"/>
      <c r="G40" s="274"/>
      <c r="H40" s="274"/>
      <c r="I40" s="274"/>
    </row>
    <row r="41" spans="1:9" x14ac:dyDescent="0.35">
      <c r="A41" s="274"/>
      <c r="B41" s="274"/>
      <c r="C41" s="274"/>
      <c r="D41" s="274"/>
      <c r="E41" s="274"/>
      <c r="F41" s="274"/>
      <c r="G41" s="274"/>
      <c r="H41" s="274"/>
      <c r="I41" s="274"/>
    </row>
    <row r="42" spans="1:9" x14ac:dyDescent="0.35">
      <c r="A42" s="274"/>
      <c r="B42" s="274"/>
      <c r="C42" s="274"/>
      <c r="D42" s="274"/>
      <c r="E42" s="274"/>
      <c r="F42" s="274"/>
      <c r="G42" s="274"/>
      <c r="H42" s="274"/>
      <c r="I42" s="274"/>
    </row>
    <row r="43" spans="1:9" x14ac:dyDescent="0.35">
      <c r="A43" s="274"/>
      <c r="B43" s="274"/>
      <c r="C43" s="274"/>
      <c r="D43" s="274"/>
      <c r="E43" s="274"/>
      <c r="F43" s="274"/>
      <c r="G43" s="274"/>
      <c r="H43" s="274"/>
      <c r="I43" s="274"/>
    </row>
    <row r="44" spans="1:9" x14ac:dyDescent="0.35">
      <c r="A44" s="274"/>
      <c r="B44" s="274"/>
      <c r="C44" s="274"/>
      <c r="D44" s="274"/>
      <c r="E44" s="274"/>
      <c r="F44" s="274"/>
      <c r="G44" s="274"/>
      <c r="H44" s="274"/>
      <c r="I44" s="274"/>
    </row>
    <row r="45" spans="1:9" x14ac:dyDescent="0.35">
      <c r="A45" s="274"/>
      <c r="B45" s="274"/>
      <c r="C45" s="274"/>
      <c r="D45" s="274"/>
      <c r="E45" s="274"/>
      <c r="F45" s="274"/>
      <c r="G45" s="274"/>
      <c r="H45" s="274"/>
      <c r="I45" s="274"/>
    </row>
    <row r="46" spans="1:9" x14ac:dyDescent="0.35">
      <c r="A46" s="274"/>
      <c r="B46" s="274"/>
      <c r="C46" s="274"/>
      <c r="D46" s="274"/>
      <c r="E46" s="274"/>
      <c r="F46" s="274"/>
      <c r="G46" s="274"/>
      <c r="H46" s="274"/>
      <c r="I46" s="274"/>
    </row>
    <row r="47" spans="1:9" x14ac:dyDescent="0.35">
      <c r="A47" s="274"/>
      <c r="B47" s="274"/>
      <c r="C47" s="274"/>
      <c r="D47" s="274"/>
      <c r="E47" s="274"/>
      <c r="F47" s="274"/>
      <c r="G47" s="274"/>
      <c r="H47" s="274"/>
      <c r="I47" s="274"/>
    </row>
    <row r="48" spans="1:9" x14ac:dyDescent="0.35">
      <c r="A48" s="274"/>
      <c r="B48" s="274"/>
      <c r="C48" s="274"/>
      <c r="D48" s="274"/>
      <c r="E48" s="274"/>
      <c r="F48" s="274"/>
      <c r="G48" s="274"/>
      <c r="H48" s="274"/>
      <c r="I48" s="274"/>
    </row>
    <row r="49" spans="1:9" x14ac:dyDescent="0.35">
      <c r="A49" s="274"/>
      <c r="B49" s="274"/>
      <c r="C49" s="274"/>
      <c r="D49" s="274"/>
      <c r="E49" s="274"/>
      <c r="F49" s="274"/>
      <c r="G49" s="274"/>
      <c r="H49" s="274"/>
      <c r="I49" s="274"/>
    </row>
    <row r="50" spans="1:9" x14ac:dyDescent="0.35">
      <c r="A50" s="274"/>
      <c r="B50" s="274"/>
      <c r="C50" s="274"/>
      <c r="D50" s="274"/>
      <c r="E50" s="274"/>
      <c r="F50" s="274"/>
      <c r="G50" s="274"/>
      <c r="H50" s="274"/>
      <c r="I50" s="274"/>
    </row>
    <row r="51" spans="1:9" x14ac:dyDescent="0.35">
      <c r="A51" s="274"/>
      <c r="B51" s="274"/>
      <c r="C51" s="274"/>
      <c r="D51" s="274"/>
      <c r="E51" s="274"/>
      <c r="F51" s="274"/>
      <c r="G51" s="274"/>
      <c r="H51" s="274"/>
      <c r="I51" s="274"/>
    </row>
    <row r="52" spans="1:9" x14ac:dyDescent="0.35">
      <c r="A52" s="274"/>
      <c r="B52" s="274"/>
      <c r="C52" s="274"/>
      <c r="D52" s="274"/>
      <c r="E52" s="274"/>
      <c r="F52" s="274"/>
      <c r="G52" s="274"/>
      <c r="H52" s="274"/>
      <c r="I52" s="274"/>
    </row>
  </sheetData>
  <mergeCells count="43">
    <mergeCell ref="A52:I52"/>
    <mergeCell ref="A46:I46"/>
    <mergeCell ref="A47:I47"/>
    <mergeCell ref="A48:I48"/>
    <mergeCell ref="A49:I49"/>
    <mergeCell ref="A50:I50"/>
    <mergeCell ref="A51:I51"/>
    <mergeCell ref="A45:I45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33:I33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21:I21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</mergeCells>
  <hyperlinks>
    <hyperlink ref="A20" location="'Table 1.3'!A2" display="Table 1.3a Employment in major Australian transport industries, by gender"/>
    <hyperlink ref="A28" location="'Table 1.4'!A2" display="Table 1.4 Female Labour Force Participation in Transport , Postal and Warehousing, by age of youngest dependent child as a comparison to the total workforce. "/>
    <hyperlink ref="A29" location="'Table 1.5'!A2" display="Table 1.5a  Australian average weekly earnings, transport industry (2020-21 prices, adjusted by CPI)"/>
    <hyperlink ref="A21" location="'Table 1.3'!A34" display="Table 1.3a Employment in major Australian transport industries, by gender"/>
    <hyperlink ref="A22" location="'Table 1.3'!A66" display="Table 1.3a Employment in major Australian transport industries, by gender"/>
    <hyperlink ref="A23" location="'Table 1.3'!A88" display="Table 1.3a Employment in major Australian transport industries, by gender"/>
    <hyperlink ref="A24" location="'Table 1.3'!A100" display="Table 1.3a Employment in major Australian transport industries, by gender"/>
    <hyperlink ref="A25" location="'Table 1.3'!A107" display="Table 1.3a Employment in major Australian transport industries, by gender"/>
    <hyperlink ref="A26" location="'Table 1.3'!A114" display="Table 1.3a Employment in major Australian transport industries, by gender"/>
    <hyperlink ref="A27" location="'Table 1.3'!A122" display="Table 1.3a Employment in major Australian transport industries, by gender"/>
    <hyperlink ref="A30" location="'Table 1.5'!A24" display="Table 1.5a  Australian average weekly earnings, transport industry (2020-21 prices, adjusted by CPI)"/>
    <hyperlink ref="A31" location="'Table 1.5'!A45" display="Table 1.5a  Australian average weekly earnings, transport industry (2020-21 prices, adjusted by CPI)"/>
    <hyperlink ref="A32" location="'Table 1.5'!A66" display="Table 1.5a  Australian average weekly earnings, transport industry (2020-21 prices, adjusted by CPI)"/>
    <hyperlink ref="A33" location="'Table 1.6'!A2" display="Table 1.6a  Australian producer price indexes, transport industry"/>
    <hyperlink ref="A34" location="'Table 1.6'!A36" display="Table 1.6b  Australian producer price indexes, communications industry"/>
    <hyperlink ref="A35" location="'Table 1.7'!A2" display="Table 1.7a  Australian population, by State/Territory—capital city"/>
    <hyperlink ref="A36" location="'Table 1.7'!A61" display="Table 1.7a  Australian population, by State/Territory—capital city"/>
    <hyperlink ref="A37" location="'Table 1.7'!A120" display="Table 1.7a  Australian population, by State/Territory—capital city"/>
    <hyperlink ref="A38" location="'Table 1.8'!A2" display="Table 1.8  Key indicators influencing Australian infrastructure"/>
    <hyperlink ref="A10" location="'Table 1.1'!A2" display="Table 1.1a Gross value added, major Australian infrastructure industries, 2022-23 prices"/>
    <hyperlink ref="A11" location="'Table 1.1'!A63" display="Table 1.1b Australian transport, postal and warehousing gross value added, 2022-23 prices"/>
    <hyperlink ref="A12" location="'Table 1.1'!A124" display="Table 1.1c  In-house transport gross value added, by industry, 2022-23 prices"/>
    <hyperlink ref="A16" location="'Table 1.2a-d'!A150" display="Table 1.2a  Australian employment, major infrastructure industries—transport and storage"/>
    <hyperlink ref="A15" location="'Table 1.2a-d'!A101" display="Table 1.2a  Australian employment, major infrastructure industries—transport and storage"/>
    <hyperlink ref="A14" location="'Table 1.2a-d'!A52" display="Table 1.2a  Australian employment, major infrastructure industries—transport and storage"/>
    <hyperlink ref="A13" location="'Table 1.2a-d'!A2" display="Table 1.2a  Australian employment, major infrastructure industries—transport and storage"/>
    <hyperlink ref="A19" location="'Table 1.2e-g'!A70" display="Table 1.2e  In-house transport employment, by industry"/>
    <hyperlink ref="A18" location="'Table 1.2e-g'!A36" display="Table 1.2e  In-house transport employment, by industry"/>
    <hyperlink ref="A17" location="'Table 1.2e-g'!A2" display="Table 1.2e  In-house transport employment, by industry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2.5" x14ac:dyDescent="0.25"/>
  <cols>
    <col min="1" max="1" width="8.7265625" style="119" customWidth="1"/>
    <col min="2" max="2" width="12.81640625" style="119" customWidth="1"/>
    <col min="3" max="3" width="19.26953125" style="119" customWidth="1"/>
    <col min="4" max="5" width="15.7265625" style="119" customWidth="1"/>
    <col min="6" max="6" width="15.7265625" style="176" customWidth="1"/>
    <col min="7" max="7" width="8.7265625" style="119" bestFit="1" customWidth="1"/>
    <col min="8" max="16384" width="9.1796875" style="119"/>
  </cols>
  <sheetData>
    <row r="1" spans="1:6" x14ac:dyDescent="0.25">
      <c r="A1" s="122"/>
      <c r="B1" s="122"/>
      <c r="C1" s="122"/>
      <c r="D1" s="122"/>
      <c r="E1" s="122"/>
      <c r="F1" s="122"/>
    </row>
    <row r="2" spans="1:6" x14ac:dyDescent="0.25">
      <c r="A2" s="175" t="s">
        <v>240</v>
      </c>
      <c r="B2" s="175"/>
      <c r="C2" s="123"/>
      <c r="D2" s="123"/>
      <c r="E2" s="123"/>
      <c r="F2" s="122"/>
    </row>
    <row r="3" spans="1:6" ht="12.65" customHeight="1" x14ac:dyDescent="0.25">
      <c r="A3" s="348" t="s">
        <v>2</v>
      </c>
      <c r="B3" s="124"/>
      <c r="C3" s="124"/>
      <c r="D3" s="302" t="s">
        <v>241</v>
      </c>
      <c r="E3" s="302"/>
    </row>
    <row r="4" spans="1:6" x14ac:dyDescent="0.25">
      <c r="A4" s="348"/>
      <c r="B4" s="125" t="s">
        <v>242</v>
      </c>
      <c r="C4" s="125" t="s">
        <v>243</v>
      </c>
      <c r="D4" s="125" t="s">
        <v>244</v>
      </c>
      <c r="E4" s="125" t="s">
        <v>245</v>
      </c>
    </row>
    <row r="5" spans="1:6" ht="13" customHeight="1" x14ac:dyDescent="0.3">
      <c r="A5" s="175"/>
      <c r="B5" s="349" t="s">
        <v>246</v>
      </c>
      <c r="C5" s="312"/>
      <c r="D5" s="123" t="s">
        <v>247</v>
      </c>
      <c r="E5" s="123" t="s">
        <v>12</v>
      </c>
    </row>
    <row r="6" spans="1:6" ht="12" customHeight="1" x14ac:dyDescent="0.25">
      <c r="A6" s="127" t="s">
        <v>248</v>
      </c>
      <c r="B6" s="126">
        <v>47515</v>
      </c>
      <c r="C6" s="126">
        <v>17718</v>
      </c>
      <c r="D6" s="145">
        <v>1.4</v>
      </c>
      <c r="E6" s="145">
        <v>6.4</v>
      </c>
    </row>
    <row r="7" spans="1:6" ht="14.25" customHeight="1" x14ac:dyDescent="0.25">
      <c r="A7" s="127" t="s">
        <v>249</v>
      </c>
      <c r="B7" s="126">
        <v>44261</v>
      </c>
      <c r="C7" s="126">
        <v>23624</v>
      </c>
      <c r="D7" s="145">
        <v>1.5</v>
      </c>
      <c r="E7" s="145">
        <v>18.8</v>
      </c>
    </row>
    <row r="8" spans="1:6" ht="14.25" customHeight="1" x14ac:dyDescent="0.25">
      <c r="A8" s="127" t="s">
        <v>13</v>
      </c>
      <c r="B8" s="126">
        <v>47689</v>
      </c>
      <c r="C8" s="126">
        <v>24090</v>
      </c>
      <c r="D8" s="145">
        <v>1.3</v>
      </c>
      <c r="E8" s="145">
        <v>8.8000000000000007</v>
      </c>
    </row>
    <row r="9" spans="1:6" x14ac:dyDescent="0.25">
      <c r="A9" s="127" t="s">
        <v>14</v>
      </c>
      <c r="B9" s="126">
        <v>50392</v>
      </c>
      <c r="C9" s="126">
        <v>22357</v>
      </c>
      <c r="D9" s="145">
        <v>1.2356</v>
      </c>
      <c r="E9" s="146">
        <v>10.27</v>
      </c>
    </row>
    <row r="10" spans="1:6" x14ac:dyDescent="0.25">
      <c r="A10" s="127" t="s">
        <v>15</v>
      </c>
      <c r="B10" s="126">
        <v>54444</v>
      </c>
      <c r="C10" s="126">
        <v>25140</v>
      </c>
      <c r="D10" s="145">
        <v>1.1154999999999999</v>
      </c>
      <c r="E10" s="146">
        <v>10.95</v>
      </c>
    </row>
    <row r="11" spans="1:6" x14ac:dyDescent="0.25">
      <c r="A11" s="127" t="s">
        <v>16</v>
      </c>
      <c r="B11" s="126">
        <v>55517</v>
      </c>
      <c r="C11" s="126">
        <v>23684</v>
      </c>
      <c r="D11" s="145">
        <v>1.1475</v>
      </c>
      <c r="E11" s="146">
        <v>10.63</v>
      </c>
    </row>
    <row r="12" spans="1:6" x14ac:dyDescent="0.25">
      <c r="A12" s="127" t="s">
        <v>17</v>
      </c>
      <c r="B12" s="126">
        <v>58526</v>
      </c>
      <c r="C12" s="126">
        <v>25854</v>
      </c>
      <c r="D12" s="145">
        <v>1.1211</v>
      </c>
      <c r="E12" s="146">
        <v>10.26</v>
      </c>
    </row>
    <row r="13" spans="1:6" ht="12.75" customHeight="1" x14ac:dyDescent="0.25">
      <c r="A13" s="127" t="s">
        <v>18</v>
      </c>
      <c r="B13" s="126">
        <v>63093</v>
      </c>
      <c r="C13" s="126">
        <v>26259</v>
      </c>
      <c r="D13" s="145">
        <v>1.1576</v>
      </c>
      <c r="E13" s="146">
        <v>13.83</v>
      </c>
    </row>
    <row r="14" spans="1:6" x14ac:dyDescent="0.25">
      <c r="A14" s="127" t="s">
        <v>19</v>
      </c>
      <c r="B14" s="126">
        <v>58259</v>
      </c>
      <c r="C14" s="126">
        <v>28707</v>
      </c>
      <c r="D14" s="145">
        <v>1.1479999999999999</v>
      </c>
      <c r="E14" s="146">
        <v>15.58</v>
      </c>
    </row>
    <row r="15" spans="1:6" ht="12.75" customHeight="1" x14ac:dyDescent="0.25">
      <c r="A15" s="127" t="s">
        <v>20</v>
      </c>
      <c r="B15" s="126">
        <v>59629</v>
      </c>
      <c r="C15" s="126">
        <v>32146</v>
      </c>
      <c r="D15" s="145">
        <v>1.0223</v>
      </c>
      <c r="E15" s="146">
        <v>18.57</v>
      </c>
    </row>
    <row r="16" spans="1:6" x14ac:dyDescent="0.25">
      <c r="A16" s="127" t="s">
        <v>21</v>
      </c>
      <c r="B16" s="126">
        <v>59992</v>
      </c>
      <c r="C16" s="126">
        <v>28538</v>
      </c>
      <c r="D16" s="145">
        <v>0.87450000000000006</v>
      </c>
      <c r="E16" s="146">
        <v>14.24</v>
      </c>
    </row>
    <row r="17" spans="1:5" x14ac:dyDescent="0.25">
      <c r="A17" s="127" t="s">
        <v>22</v>
      </c>
      <c r="B17" s="126">
        <v>64904</v>
      </c>
      <c r="C17" s="126">
        <v>30194</v>
      </c>
      <c r="D17" s="145">
        <v>0.86129999999999995</v>
      </c>
      <c r="E17" s="146">
        <v>12.81</v>
      </c>
    </row>
    <row r="18" spans="1:5" x14ac:dyDescent="0.25">
      <c r="A18" s="127" t="s">
        <v>23</v>
      </c>
      <c r="B18" s="126">
        <v>75794</v>
      </c>
      <c r="C18" s="126">
        <v>35315</v>
      </c>
      <c r="D18" s="145">
        <v>0.66549999999999998</v>
      </c>
      <c r="E18" s="146">
        <v>15.75</v>
      </c>
    </row>
    <row r="19" spans="1:5" x14ac:dyDescent="0.25">
      <c r="A19" s="127" t="s">
        <v>24</v>
      </c>
      <c r="B19" s="126">
        <v>78507</v>
      </c>
      <c r="C19" s="126">
        <v>36310</v>
      </c>
      <c r="D19" s="145">
        <v>0.67720000000000002</v>
      </c>
      <c r="E19" s="146">
        <v>14.68</v>
      </c>
    </row>
    <row r="20" spans="1:5" x14ac:dyDescent="0.25">
      <c r="A20" s="127" t="s">
        <v>25</v>
      </c>
      <c r="B20" s="126">
        <v>86023</v>
      </c>
      <c r="C20" s="126">
        <v>34478</v>
      </c>
      <c r="D20" s="145">
        <v>0.72030000000000005</v>
      </c>
      <c r="E20" s="146">
        <v>13.68</v>
      </c>
    </row>
    <row r="21" spans="1:5" x14ac:dyDescent="0.25">
      <c r="A21" s="127" t="s">
        <v>26</v>
      </c>
      <c r="B21" s="126">
        <v>91314</v>
      </c>
      <c r="C21" s="126">
        <v>37951</v>
      </c>
      <c r="D21" s="145">
        <v>0.79400000000000004</v>
      </c>
      <c r="E21" s="146">
        <v>13.1</v>
      </c>
    </row>
    <row r="22" spans="1:5" x14ac:dyDescent="0.25">
      <c r="A22" s="127" t="s">
        <v>27</v>
      </c>
      <c r="B22" s="126">
        <v>90069</v>
      </c>
      <c r="C22" s="126">
        <v>47815</v>
      </c>
      <c r="D22" s="145">
        <v>0.75529999999999997</v>
      </c>
      <c r="E22" s="146">
        <v>18.37</v>
      </c>
    </row>
    <row r="23" spans="1:5" x14ac:dyDescent="0.25">
      <c r="A23" s="127" t="s">
        <v>28</v>
      </c>
      <c r="B23" s="126">
        <v>95074</v>
      </c>
      <c r="C23" s="126">
        <v>50046</v>
      </c>
      <c r="D23" s="145">
        <v>0.78900000000000003</v>
      </c>
      <c r="E23" s="146">
        <v>15.02</v>
      </c>
    </row>
    <row r="24" spans="1:5" x14ac:dyDescent="0.25">
      <c r="A24" s="127" t="s">
        <v>29</v>
      </c>
      <c r="B24" s="126">
        <v>106428</v>
      </c>
      <c r="C24" s="126">
        <v>47554</v>
      </c>
      <c r="D24" s="145">
        <v>0.7681</v>
      </c>
      <c r="E24" s="146">
        <v>10.39</v>
      </c>
    </row>
    <row r="25" spans="1:5" x14ac:dyDescent="0.25">
      <c r="A25" s="127" t="s">
        <v>30</v>
      </c>
      <c r="B25" s="126">
        <v>117324</v>
      </c>
      <c r="C25" s="126">
        <v>49629</v>
      </c>
      <c r="D25" s="145">
        <v>0.74880000000000002</v>
      </c>
      <c r="E25" s="146">
        <v>6.42</v>
      </c>
    </row>
    <row r="26" spans="1:5" x14ac:dyDescent="0.25">
      <c r="A26" s="127" t="s">
        <v>31</v>
      </c>
      <c r="B26" s="126">
        <v>124091</v>
      </c>
      <c r="C26" s="126">
        <v>53750</v>
      </c>
      <c r="D26" s="145">
        <v>0.67220000000000002</v>
      </c>
      <c r="E26" s="146">
        <v>5.22</v>
      </c>
    </row>
    <row r="27" spans="1:5" x14ac:dyDescent="0.25">
      <c r="A27" s="127" t="s">
        <v>32</v>
      </c>
      <c r="B27" s="126">
        <v>134808</v>
      </c>
      <c r="C27" s="126">
        <v>57493</v>
      </c>
      <c r="D27" s="145">
        <v>0.72909999999999997</v>
      </c>
      <c r="E27" s="146">
        <v>5.12</v>
      </c>
    </row>
    <row r="28" spans="1:5" x14ac:dyDescent="0.25">
      <c r="A28" s="127" t="s">
        <v>33</v>
      </c>
      <c r="B28" s="126">
        <v>138025</v>
      </c>
      <c r="C28" s="126">
        <v>68373</v>
      </c>
      <c r="D28" s="145">
        <v>0.70860000000000001</v>
      </c>
      <c r="E28" s="146">
        <v>7.55</v>
      </c>
    </row>
    <row r="29" spans="1:5" x14ac:dyDescent="0.25">
      <c r="A29" s="127" t="s">
        <v>34</v>
      </c>
      <c r="B29" s="126">
        <v>152635</v>
      </c>
      <c r="C29" s="126">
        <v>71595</v>
      </c>
      <c r="D29" s="145">
        <v>0.78900000000000003</v>
      </c>
      <c r="E29" s="146">
        <v>7.57</v>
      </c>
    </row>
    <row r="30" spans="1:5" x14ac:dyDescent="0.25">
      <c r="A30" s="127" t="s">
        <v>35</v>
      </c>
      <c r="B30" s="126">
        <v>171321</v>
      </c>
      <c r="C30" s="126">
        <v>79312</v>
      </c>
      <c r="D30" s="145">
        <v>0.74550000000000005</v>
      </c>
      <c r="E30" s="146">
        <v>5.35</v>
      </c>
    </row>
    <row r="31" spans="1:5" x14ac:dyDescent="0.25">
      <c r="A31" s="127" t="s">
        <v>36</v>
      </c>
      <c r="B31" s="126">
        <v>179652</v>
      </c>
      <c r="C31" s="126">
        <v>89020</v>
      </c>
      <c r="D31" s="145">
        <v>0.61350000000000005</v>
      </c>
      <c r="E31" s="146">
        <v>5.32</v>
      </c>
    </row>
    <row r="32" spans="1:5" x14ac:dyDescent="0.25">
      <c r="A32" s="127" t="s">
        <v>37</v>
      </c>
      <c r="B32" s="126">
        <v>181683</v>
      </c>
      <c r="C32" s="126">
        <v>94139</v>
      </c>
      <c r="D32" s="145">
        <v>0.65959999999999996</v>
      </c>
      <c r="E32" s="146">
        <v>4.93</v>
      </c>
    </row>
    <row r="33" spans="1:5" x14ac:dyDescent="0.25">
      <c r="A33" s="127" t="s">
        <v>38</v>
      </c>
      <c r="B33" s="126">
        <v>200824</v>
      </c>
      <c r="C33" s="126">
        <v>107636</v>
      </c>
      <c r="D33" s="145">
        <v>0.59860000000000002</v>
      </c>
      <c r="E33" s="146">
        <v>6.23</v>
      </c>
    </row>
    <row r="34" spans="1:5" x14ac:dyDescent="0.25">
      <c r="A34" s="127" t="s">
        <v>39</v>
      </c>
      <c r="B34" s="126">
        <v>212940</v>
      </c>
      <c r="C34" s="126">
        <v>106610</v>
      </c>
      <c r="D34" s="145">
        <v>0.50749999999999995</v>
      </c>
      <c r="E34" s="146">
        <v>4.97</v>
      </c>
    </row>
    <row r="35" spans="1:5" x14ac:dyDescent="0.25">
      <c r="A35" s="127" t="s">
        <v>40</v>
      </c>
      <c r="B35" s="126">
        <v>214366</v>
      </c>
      <c r="C35" s="126">
        <v>110063</v>
      </c>
      <c r="D35" s="145">
        <v>0.56479999999999997</v>
      </c>
      <c r="E35" s="146">
        <v>5.07</v>
      </c>
    </row>
    <row r="36" spans="1:5" x14ac:dyDescent="0.25">
      <c r="A36" s="127" t="s">
        <v>41</v>
      </c>
      <c r="B36" s="126">
        <v>215180</v>
      </c>
      <c r="C36" s="126">
        <v>127787</v>
      </c>
      <c r="D36" s="145">
        <v>0.66739999999999999</v>
      </c>
      <c r="E36" s="146">
        <v>4.67</v>
      </c>
    </row>
    <row r="37" spans="1:5" x14ac:dyDescent="0.25">
      <c r="A37" s="127" t="s">
        <v>42</v>
      </c>
      <c r="B37" s="126">
        <v>216787</v>
      </c>
      <c r="C37" s="126">
        <v>142789</v>
      </c>
      <c r="D37" s="145">
        <v>0.68889999999999996</v>
      </c>
      <c r="E37" s="146">
        <v>5.49</v>
      </c>
    </row>
    <row r="38" spans="1:5" x14ac:dyDescent="0.25">
      <c r="A38" s="127" t="s">
        <v>43</v>
      </c>
      <c r="B38" s="126">
        <v>224942</v>
      </c>
      <c r="C38" s="126">
        <v>161402</v>
      </c>
      <c r="D38" s="145">
        <v>0.76370000000000005</v>
      </c>
      <c r="E38" s="146">
        <v>5.66</v>
      </c>
    </row>
    <row r="39" spans="1:5" x14ac:dyDescent="0.25">
      <c r="A39" s="116" t="s">
        <v>44</v>
      </c>
      <c r="B39" s="126">
        <v>229522</v>
      </c>
      <c r="C39" s="126">
        <v>176273</v>
      </c>
      <c r="D39" s="145">
        <v>0.74329999999999996</v>
      </c>
      <c r="E39" s="146">
        <v>5.96</v>
      </c>
    </row>
    <row r="40" spans="1:5" x14ac:dyDescent="0.25">
      <c r="A40" s="127" t="s">
        <v>45</v>
      </c>
      <c r="B40" s="126">
        <v>235207</v>
      </c>
      <c r="C40" s="126">
        <v>194009</v>
      </c>
      <c r="D40" s="145">
        <v>0.84870000000000001</v>
      </c>
      <c r="E40" s="146">
        <v>6.42</v>
      </c>
    </row>
    <row r="41" spans="1:5" x14ac:dyDescent="0.25">
      <c r="A41" s="127" t="s">
        <v>46</v>
      </c>
      <c r="B41" s="126">
        <v>243217</v>
      </c>
      <c r="C41" s="126">
        <v>219083</v>
      </c>
      <c r="D41" s="145">
        <v>0.96260000000000001</v>
      </c>
      <c r="E41" s="146">
        <v>7.81</v>
      </c>
    </row>
    <row r="42" spans="1:5" x14ac:dyDescent="0.25">
      <c r="A42" s="127" t="s">
        <v>47</v>
      </c>
      <c r="B42" s="126">
        <v>248135</v>
      </c>
      <c r="C42" s="126">
        <v>211256</v>
      </c>
      <c r="D42" s="145">
        <v>0.81140000000000001</v>
      </c>
      <c r="E42" s="146">
        <v>3.25</v>
      </c>
    </row>
    <row r="43" spans="1:5" x14ac:dyDescent="0.25">
      <c r="A43" s="127" t="s">
        <v>48</v>
      </c>
      <c r="B43" s="126">
        <v>266398</v>
      </c>
      <c r="C43" s="126">
        <v>224194</v>
      </c>
      <c r="D43" s="145">
        <v>0.85229999999999995</v>
      </c>
      <c r="E43" s="146">
        <v>4.8875000000000002</v>
      </c>
    </row>
    <row r="44" spans="1:5" x14ac:dyDescent="0.25">
      <c r="A44" s="127" t="s">
        <v>49</v>
      </c>
      <c r="B44" s="126">
        <v>269933</v>
      </c>
      <c r="C44" s="126">
        <v>244399</v>
      </c>
      <c r="D44" s="145">
        <v>1.0739000000000001</v>
      </c>
      <c r="E44" s="146">
        <v>4.9924999999999997</v>
      </c>
    </row>
    <row r="45" spans="1:5" x14ac:dyDescent="0.25">
      <c r="A45" s="127" t="s">
        <v>50</v>
      </c>
      <c r="B45" s="126">
        <v>287036</v>
      </c>
      <c r="C45" s="126">
        <v>274862</v>
      </c>
      <c r="D45" s="145">
        <v>1.0190999999999999</v>
      </c>
      <c r="E45" s="146">
        <v>3.4925000000000002</v>
      </c>
    </row>
    <row r="46" spans="1:5" x14ac:dyDescent="0.25">
      <c r="A46" s="127" t="s">
        <v>51</v>
      </c>
      <c r="B46" s="126">
        <v>305237</v>
      </c>
      <c r="C46" s="126">
        <v>270425</v>
      </c>
      <c r="D46" s="145">
        <v>0.92749999999999999</v>
      </c>
      <c r="E46" s="146">
        <v>2.8025000000000002</v>
      </c>
    </row>
    <row r="47" spans="1:5" x14ac:dyDescent="0.25">
      <c r="A47" s="127" t="s">
        <v>52</v>
      </c>
      <c r="B47" s="126">
        <v>323712</v>
      </c>
      <c r="C47" s="126">
        <v>265717</v>
      </c>
      <c r="D47" s="145">
        <v>0.94199999999999995</v>
      </c>
      <c r="E47" s="146">
        <v>2.7</v>
      </c>
    </row>
    <row r="48" spans="1:5" x14ac:dyDescent="0.25">
      <c r="A48" s="127" t="s">
        <v>53</v>
      </c>
      <c r="B48" s="126">
        <v>344356</v>
      </c>
      <c r="C48" s="126">
        <v>272099</v>
      </c>
      <c r="D48" s="145">
        <v>0.76800000000000002</v>
      </c>
      <c r="E48" s="146">
        <v>2.15</v>
      </c>
    </row>
    <row r="49" spans="1:6" x14ac:dyDescent="0.25">
      <c r="A49" s="127" t="s">
        <v>54</v>
      </c>
      <c r="B49" s="126">
        <v>366595</v>
      </c>
      <c r="C49" s="126">
        <v>272377</v>
      </c>
      <c r="D49" s="145">
        <v>0.74260000000000004</v>
      </c>
      <c r="E49" s="146">
        <v>1.96</v>
      </c>
    </row>
    <row r="50" spans="1:6" x14ac:dyDescent="0.25">
      <c r="A50" s="127" t="s">
        <v>55</v>
      </c>
      <c r="B50" s="126">
        <v>384003</v>
      </c>
      <c r="C50" s="126">
        <v>286432</v>
      </c>
      <c r="D50" s="145">
        <v>0.76919999999999999</v>
      </c>
      <c r="E50" s="146">
        <v>1.71</v>
      </c>
    </row>
    <row r="51" spans="1:6" x14ac:dyDescent="0.25">
      <c r="A51" s="127" t="s">
        <v>56</v>
      </c>
      <c r="B51" s="126">
        <v>398215</v>
      </c>
      <c r="C51" s="126">
        <v>306871</v>
      </c>
      <c r="D51" s="145">
        <v>0.73909999999999998</v>
      </c>
      <c r="E51" s="146">
        <v>2.1204999999999998</v>
      </c>
    </row>
    <row r="52" spans="1:6" x14ac:dyDescent="0.25">
      <c r="A52" s="127" t="s">
        <v>57</v>
      </c>
      <c r="B52" s="126">
        <v>409036</v>
      </c>
      <c r="C52" s="126">
        <v>306036</v>
      </c>
      <c r="D52" s="145">
        <v>0.70130000000000003</v>
      </c>
      <c r="E52" s="146">
        <v>1.2046000000000001</v>
      </c>
    </row>
    <row r="53" spans="1:6" x14ac:dyDescent="0.25">
      <c r="A53" s="127" t="s">
        <v>58</v>
      </c>
      <c r="B53" s="126">
        <v>406961</v>
      </c>
      <c r="C53" s="126">
        <v>295652</v>
      </c>
      <c r="D53" s="145">
        <v>0.71650000000000003</v>
      </c>
      <c r="E53" s="146">
        <v>0.10150000000000001</v>
      </c>
    </row>
    <row r="54" spans="1:6" x14ac:dyDescent="0.25">
      <c r="A54" s="127" t="s">
        <v>59</v>
      </c>
      <c r="B54" s="126">
        <v>396712</v>
      </c>
      <c r="C54" s="126">
        <v>321407</v>
      </c>
      <c r="D54" s="145">
        <v>0.75180000000000002</v>
      </c>
      <c r="E54" s="146">
        <v>0.1</v>
      </c>
    </row>
    <row r="55" spans="1:6" x14ac:dyDescent="0.25">
      <c r="A55" s="143" t="s">
        <v>250</v>
      </c>
      <c r="B55" s="155">
        <v>398243</v>
      </c>
      <c r="C55" s="126">
        <v>339065</v>
      </c>
      <c r="D55" s="145">
        <v>0.68889999999999996</v>
      </c>
      <c r="E55" s="146">
        <v>0.73</v>
      </c>
    </row>
    <row r="56" spans="1:6" x14ac:dyDescent="0.25">
      <c r="A56" s="143" t="s">
        <v>289</v>
      </c>
      <c r="B56" s="144">
        <v>411016</v>
      </c>
      <c r="C56" s="126">
        <v>353412</v>
      </c>
      <c r="D56" s="145">
        <v>0.66300000000000003</v>
      </c>
      <c r="E56" s="146">
        <v>4.3606999999999996</v>
      </c>
    </row>
    <row r="57" spans="1:6" x14ac:dyDescent="0.25">
      <c r="A57" s="177" t="s">
        <v>60</v>
      </c>
      <c r="B57" s="126"/>
      <c r="C57" s="128"/>
      <c r="D57" s="128"/>
      <c r="E57" s="178"/>
      <c r="F57" s="145"/>
    </row>
    <row r="58" spans="1:6" ht="12.75" customHeight="1" x14ac:dyDescent="0.3">
      <c r="A58" s="129" t="s">
        <v>312</v>
      </c>
      <c r="B58" s="126"/>
      <c r="C58" s="179"/>
      <c r="D58" s="179"/>
      <c r="E58" s="179"/>
      <c r="F58" s="179"/>
    </row>
    <row r="59" spans="1:6" ht="13" x14ac:dyDescent="0.3">
      <c r="A59" s="129" t="s">
        <v>313</v>
      </c>
      <c r="B59" s="126"/>
    </row>
    <row r="60" spans="1:6" x14ac:dyDescent="0.25">
      <c r="B60" s="116"/>
    </row>
    <row r="61" spans="1:6" ht="13" x14ac:dyDescent="0.3">
      <c r="A61" s="180"/>
    </row>
  </sheetData>
  <mergeCells count="3">
    <mergeCell ref="A3:A4"/>
    <mergeCell ref="D3:E3"/>
    <mergeCell ref="B5:C5"/>
  </mergeCell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5"/>
  <sheetViews>
    <sheetView zoomScaleNormal="100" zoomScaleSheetLayoutView="100" workbookViewId="0"/>
  </sheetViews>
  <sheetFormatPr defaultColWidth="9.1796875" defaultRowHeight="12.5" x14ac:dyDescent="0.25"/>
  <cols>
    <col min="1" max="1" width="15.26953125" style="1" customWidth="1"/>
    <col min="2" max="4" width="15.7265625" style="1" customWidth="1"/>
    <col min="5" max="5" width="19.453125" style="1" customWidth="1"/>
    <col min="6" max="9" width="15.7265625" style="1" customWidth="1"/>
    <col min="10" max="10" width="16" style="1" customWidth="1"/>
    <col min="11" max="11" width="11.7265625" style="1" bestFit="1" customWidth="1"/>
    <col min="12" max="12" width="9.1796875" style="1"/>
    <col min="13" max="13" width="14" style="1" customWidth="1"/>
    <col min="14" max="17" width="11" style="1" customWidth="1"/>
    <col min="18" max="20" width="9.1796875" style="1"/>
    <col min="21" max="21" width="13.26953125" style="1" customWidth="1"/>
    <col min="22" max="16384" width="9.1796875" style="1"/>
  </cols>
  <sheetData>
    <row r="1" spans="1:10" x14ac:dyDescent="0.25">
      <c r="A1" s="7"/>
      <c r="B1" s="43"/>
      <c r="C1" s="43"/>
      <c r="D1" s="43"/>
      <c r="E1" s="43"/>
      <c r="F1" s="43"/>
      <c r="G1" s="43"/>
      <c r="H1" s="43"/>
      <c r="I1" s="43"/>
      <c r="J1" s="26"/>
    </row>
    <row r="2" spans="1:10" x14ac:dyDescent="0.25">
      <c r="A2" s="6" t="s">
        <v>290</v>
      </c>
      <c r="B2" s="25"/>
      <c r="C2" s="25"/>
      <c r="D2" s="25"/>
      <c r="E2" s="25"/>
      <c r="F2" s="25"/>
      <c r="G2" s="25"/>
      <c r="H2" s="25"/>
      <c r="I2" s="26"/>
    </row>
    <row r="3" spans="1:10" x14ac:dyDescent="0.25">
      <c r="A3" s="34"/>
    </row>
    <row r="4" spans="1:10" x14ac:dyDescent="0.25">
      <c r="A4" s="34"/>
      <c r="B4" s="290" t="s">
        <v>0</v>
      </c>
      <c r="C4" s="290"/>
      <c r="D4" s="290"/>
      <c r="E4" s="290"/>
      <c r="F4" s="290"/>
      <c r="G4" s="290"/>
      <c r="H4" s="290"/>
      <c r="I4" s="44"/>
    </row>
    <row r="5" spans="1:10" x14ac:dyDescent="0.25">
      <c r="A5" s="46"/>
      <c r="B5" s="44"/>
      <c r="C5" s="44"/>
      <c r="D5" s="44"/>
      <c r="E5" s="44"/>
      <c r="F5" s="44"/>
      <c r="G5" s="44"/>
      <c r="H5" s="43"/>
      <c r="I5" s="43"/>
    </row>
    <row r="6" spans="1:10" x14ac:dyDescent="0.25">
      <c r="A6" s="45"/>
      <c r="B6" s="289" t="s">
        <v>1</v>
      </c>
      <c r="C6" s="290"/>
      <c r="D6" s="290"/>
      <c r="E6" s="290"/>
      <c r="F6" s="290"/>
      <c r="G6" s="44"/>
      <c r="H6" s="43"/>
      <c r="I6" s="43"/>
    </row>
    <row r="7" spans="1:10" ht="12.75" customHeight="1" x14ac:dyDescent="0.25">
      <c r="A7" s="298" t="s">
        <v>2</v>
      </c>
      <c r="B7" s="292" t="s">
        <v>3</v>
      </c>
      <c r="C7" s="289" t="s">
        <v>4</v>
      </c>
      <c r="D7" s="290"/>
      <c r="E7" s="297" t="s">
        <v>5</v>
      </c>
      <c r="F7" s="297" t="s">
        <v>6</v>
      </c>
      <c r="G7" s="295" t="s">
        <v>7</v>
      </c>
      <c r="H7" s="299" t="s">
        <v>8</v>
      </c>
      <c r="I7" s="42"/>
    </row>
    <row r="8" spans="1:10" ht="59.25" customHeight="1" x14ac:dyDescent="0.25">
      <c r="A8" s="278"/>
      <c r="B8" s="293"/>
      <c r="C8" s="42" t="s">
        <v>9</v>
      </c>
      <c r="D8" s="42" t="s">
        <v>10</v>
      </c>
      <c r="E8" s="296"/>
      <c r="F8" s="296"/>
      <c r="G8" s="296"/>
      <c r="H8" s="296"/>
      <c r="I8" s="16"/>
    </row>
    <row r="9" spans="1:10" ht="13" x14ac:dyDescent="0.3">
      <c r="A9" s="280" t="s">
        <v>11</v>
      </c>
      <c r="B9" s="280"/>
      <c r="C9" s="280"/>
      <c r="D9" s="280"/>
      <c r="E9" s="280"/>
      <c r="F9" s="280"/>
      <c r="G9" s="280"/>
      <c r="H9" s="32" t="s">
        <v>12</v>
      </c>
      <c r="I9" s="41"/>
    </row>
    <row r="10" spans="1:10" x14ac:dyDescent="0.25">
      <c r="A10" s="30" t="s">
        <v>13</v>
      </c>
      <c r="B10" s="15">
        <v>22005</v>
      </c>
      <c r="C10" s="15">
        <v>7873</v>
      </c>
      <c r="D10" s="15">
        <v>86</v>
      </c>
      <c r="E10" s="15">
        <v>3555</v>
      </c>
      <c r="F10" s="15">
        <v>9631</v>
      </c>
      <c r="G10" s="15">
        <v>536972</v>
      </c>
      <c r="H10" s="27">
        <v>8.0358007493873043</v>
      </c>
      <c r="I10" s="27"/>
    </row>
    <row r="11" spans="1:10" x14ac:dyDescent="0.25">
      <c r="A11" s="30" t="s">
        <v>14</v>
      </c>
      <c r="B11" s="15">
        <v>21890</v>
      </c>
      <c r="C11" s="15">
        <v>8168</v>
      </c>
      <c r="D11" s="15">
        <v>143</v>
      </c>
      <c r="E11" s="15">
        <v>3352</v>
      </c>
      <c r="F11" s="15">
        <v>9781</v>
      </c>
      <c r="G11" s="15">
        <v>550873</v>
      </c>
      <c r="H11" s="27">
        <v>7.8664229323274144</v>
      </c>
      <c r="I11" s="27"/>
    </row>
    <row r="12" spans="1:10" x14ac:dyDescent="0.25">
      <c r="A12" s="30" t="s">
        <v>15</v>
      </c>
      <c r="B12" s="15">
        <v>23703</v>
      </c>
      <c r="C12" s="15">
        <v>8837</v>
      </c>
      <c r="D12" s="15">
        <v>205</v>
      </c>
      <c r="E12" s="15">
        <v>3504</v>
      </c>
      <c r="F12" s="15">
        <v>10112</v>
      </c>
      <c r="G12" s="15">
        <v>570677</v>
      </c>
      <c r="H12" s="27">
        <v>8.1238599067423429</v>
      </c>
      <c r="I12" s="27"/>
    </row>
    <row r="13" spans="1:10" x14ac:dyDescent="0.25">
      <c r="A13" s="30" t="s">
        <v>16</v>
      </c>
      <c r="B13" s="15">
        <v>26697</v>
      </c>
      <c r="C13" s="15">
        <v>9330</v>
      </c>
      <c r="D13" s="15">
        <v>252</v>
      </c>
      <c r="E13" s="15">
        <v>3722</v>
      </c>
      <c r="F13" s="15">
        <v>9368</v>
      </c>
      <c r="G13" s="15">
        <v>575773</v>
      </c>
      <c r="H13" s="27">
        <v>8.5743860861832708</v>
      </c>
      <c r="I13" s="27"/>
    </row>
    <row r="14" spans="1:10" x14ac:dyDescent="0.25">
      <c r="A14" s="30" t="s">
        <v>17</v>
      </c>
      <c r="B14" s="15">
        <v>27126</v>
      </c>
      <c r="C14" s="15">
        <v>9887</v>
      </c>
      <c r="D14" s="15">
        <v>295</v>
      </c>
      <c r="E14" s="15">
        <v>4024</v>
      </c>
      <c r="F14" s="15">
        <v>9631</v>
      </c>
      <c r="G14" s="15">
        <v>599092</v>
      </c>
      <c r="H14" s="27">
        <v>8.5067068163153579</v>
      </c>
      <c r="I14" s="27"/>
    </row>
    <row r="15" spans="1:10" x14ac:dyDescent="0.25">
      <c r="A15" s="30" t="s">
        <v>18</v>
      </c>
      <c r="B15" s="15">
        <v>27933</v>
      </c>
      <c r="C15" s="15">
        <v>10421</v>
      </c>
      <c r="D15" s="15">
        <v>357</v>
      </c>
      <c r="E15" s="15">
        <v>4325</v>
      </c>
      <c r="F15" s="15">
        <v>10433</v>
      </c>
      <c r="G15" s="15">
        <v>617278</v>
      </c>
      <c r="H15" s="27">
        <v>8.6620615022728824</v>
      </c>
      <c r="I15" s="27"/>
    </row>
    <row r="16" spans="1:10" x14ac:dyDescent="0.25">
      <c r="A16" s="30" t="s">
        <v>19</v>
      </c>
      <c r="B16" s="15">
        <v>29644</v>
      </c>
      <c r="C16" s="15">
        <v>11104</v>
      </c>
      <c r="D16" s="15">
        <v>373</v>
      </c>
      <c r="E16" s="15">
        <v>4787</v>
      </c>
      <c r="F16" s="15">
        <v>10479</v>
      </c>
      <c r="G16" s="15">
        <v>637892</v>
      </c>
      <c r="H16" s="27">
        <v>8.8395841302289409</v>
      </c>
      <c r="I16" s="27"/>
    </row>
    <row r="17" spans="1:12" x14ac:dyDescent="0.25">
      <c r="A17" s="30" t="s">
        <v>20</v>
      </c>
      <c r="B17" s="15">
        <v>30094</v>
      </c>
      <c r="C17" s="15">
        <v>11578</v>
      </c>
      <c r="D17" s="15">
        <v>569</v>
      </c>
      <c r="E17" s="15">
        <v>5167</v>
      </c>
      <c r="F17" s="15">
        <v>10577</v>
      </c>
      <c r="G17" s="15">
        <v>659101</v>
      </c>
      <c r="H17" s="27">
        <v>8.7975894438029982</v>
      </c>
      <c r="I17" s="27"/>
    </row>
    <row r="18" spans="1:12" x14ac:dyDescent="0.25">
      <c r="A18" s="30" t="s">
        <v>21</v>
      </c>
      <c r="B18" s="15">
        <v>28998</v>
      </c>
      <c r="C18" s="15">
        <v>11766</v>
      </c>
      <c r="D18" s="15">
        <v>566</v>
      </c>
      <c r="E18" s="15">
        <v>5395</v>
      </c>
      <c r="F18" s="15">
        <v>11203</v>
      </c>
      <c r="G18" s="15">
        <v>644439</v>
      </c>
      <c r="H18" s="27">
        <v>8.9889035269435897</v>
      </c>
      <c r="I18" s="27"/>
    </row>
    <row r="19" spans="1:12" x14ac:dyDescent="0.25">
      <c r="A19" s="30" t="s">
        <v>22</v>
      </c>
      <c r="B19" s="15">
        <v>30461</v>
      </c>
      <c r="C19" s="15">
        <v>12435</v>
      </c>
      <c r="D19" s="15">
        <v>623</v>
      </c>
      <c r="E19" s="15">
        <v>5716</v>
      </c>
      <c r="F19" s="15">
        <v>11187</v>
      </c>
      <c r="G19" s="15">
        <v>674030</v>
      </c>
      <c r="H19" s="27">
        <v>8.9642894233194372</v>
      </c>
      <c r="I19" s="27"/>
    </row>
    <row r="20" spans="1:12" x14ac:dyDescent="0.25">
      <c r="A20" s="30" t="s">
        <v>23</v>
      </c>
      <c r="B20" s="15">
        <v>32936</v>
      </c>
      <c r="C20" s="15">
        <v>13198</v>
      </c>
      <c r="D20" s="15">
        <v>697</v>
      </c>
      <c r="E20" s="15">
        <v>6160</v>
      </c>
      <c r="F20" s="15">
        <v>11761</v>
      </c>
      <c r="G20" s="15">
        <v>709607</v>
      </c>
      <c r="H20" s="27">
        <v>9.1250509084605991</v>
      </c>
      <c r="I20" s="27"/>
    </row>
    <row r="21" spans="1:12" x14ac:dyDescent="0.25">
      <c r="A21" s="30" t="s">
        <v>24</v>
      </c>
      <c r="B21" s="15">
        <v>34932</v>
      </c>
      <c r="C21" s="15">
        <v>13874</v>
      </c>
      <c r="D21" s="15">
        <v>685</v>
      </c>
      <c r="E21" s="15">
        <v>6684</v>
      </c>
      <c r="F21" s="15">
        <v>11955</v>
      </c>
      <c r="G21" s="15">
        <v>737754</v>
      </c>
      <c r="H21" s="27">
        <v>9.234785578932815</v>
      </c>
      <c r="I21" s="27"/>
    </row>
    <row r="22" spans="1:12" x14ac:dyDescent="0.25">
      <c r="A22" s="30" t="s">
        <v>25</v>
      </c>
      <c r="B22" s="15">
        <v>35580</v>
      </c>
      <c r="C22" s="15">
        <v>14463</v>
      </c>
      <c r="D22" s="15">
        <v>672</v>
      </c>
      <c r="E22" s="15">
        <v>7191</v>
      </c>
      <c r="F22" s="15">
        <v>11887</v>
      </c>
      <c r="G22" s="15">
        <v>756632</v>
      </c>
      <c r="H22" s="27">
        <v>9.224167098404509</v>
      </c>
      <c r="I22" s="27"/>
    </row>
    <row r="23" spans="1:12" x14ac:dyDescent="0.25">
      <c r="A23" s="30" t="s">
        <v>26</v>
      </c>
      <c r="B23" s="15">
        <v>37147</v>
      </c>
      <c r="C23" s="15">
        <v>15327</v>
      </c>
      <c r="D23" s="15">
        <v>721</v>
      </c>
      <c r="E23" s="15">
        <v>7824</v>
      </c>
      <c r="F23" s="15">
        <v>12188</v>
      </c>
      <c r="G23" s="15">
        <v>800202</v>
      </c>
      <c r="H23" s="27">
        <v>9.1485649873406967</v>
      </c>
      <c r="I23" s="27"/>
    </row>
    <row r="24" spans="1:12" x14ac:dyDescent="0.25">
      <c r="A24" s="30" t="s">
        <v>27</v>
      </c>
      <c r="B24" s="15">
        <v>38837</v>
      </c>
      <c r="C24" s="15">
        <v>16155</v>
      </c>
      <c r="D24" s="15">
        <v>770</v>
      </c>
      <c r="E24" s="15">
        <v>8467</v>
      </c>
      <c r="F24" s="15">
        <v>12486</v>
      </c>
      <c r="G24" s="15">
        <v>831214</v>
      </c>
      <c r="H24" s="27">
        <v>9.2292718842560397</v>
      </c>
      <c r="I24" s="27"/>
    </row>
    <row r="25" spans="1:12" x14ac:dyDescent="0.25">
      <c r="A25" s="30" t="s">
        <v>28</v>
      </c>
      <c r="B25" s="15">
        <v>39814</v>
      </c>
      <c r="C25" s="15">
        <v>16975</v>
      </c>
      <c r="D25" s="15">
        <v>826</v>
      </c>
      <c r="E25" s="15">
        <v>9464</v>
      </c>
      <c r="F25" s="15">
        <v>13083</v>
      </c>
      <c r="G25" s="15">
        <v>860938</v>
      </c>
      <c r="H25" s="27">
        <v>9.3110072966926776</v>
      </c>
      <c r="I25" s="27"/>
    </row>
    <row r="26" spans="1:12" x14ac:dyDescent="0.25">
      <c r="A26" s="30" t="s">
        <v>29</v>
      </c>
      <c r="B26" s="15">
        <v>40086</v>
      </c>
      <c r="C26" s="15">
        <v>17291</v>
      </c>
      <c r="D26" s="15">
        <v>782</v>
      </c>
      <c r="E26" s="15">
        <v>9985</v>
      </c>
      <c r="F26" s="15">
        <v>13686</v>
      </c>
      <c r="G26" s="15">
        <v>857642</v>
      </c>
      <c r="H26" s="27">
        <v>9.5412771296181855</v>
      </c>
      <c r="I26" s="27"/>
    </row>
    <row r="27" spans="1:12" x14ac:dyDescent="0.25">
      <c r="A27" s="30" t="s">
        <v>30</v>
      </c>
      <c r="B27" s="15">
        <v>40968</v>
      </c>
      <c r="C27" s="15">
        <v>17691</v>
      </c>
      <c r="D27" s="15">
        <v>768</v>
      </c>
      <c r="E27" s="15">
        <v>10706</v>
      </c>
      <c r="F27" s="15">
        <v>13533</v>
      </c>
      <c r="G27" s="15">
        <v>861315</v>
      </c>
      <c r="H27" s="27">
        <v>9.7137516471906338</v>
      </c>
      <c r="I27" s="27"/>
    </row>
    <row r="28" spans="1:12" x14ac:dyDescent="0.25">
      <c r="A28" s="30" t="s">
        <v>31</v>
      </c>
      <c r="B28" s="15">
        <v>41244</v>
      </c>
      <c r="C28" s="15">
        <v>18229</v>
      </c>
      <c r="D28" s="15">
        <v>777</v>
      </c>
      <c r="E28" s="15">
        <v>11958</v>
      </c>
      <c r="F28" s="15">
        <v>13423</v>
      </c>
      <c r="G28" s="15">
        <v>896177</v>
      </c>
      <c r="H28" s="27">
        <v>9.5551436825537817</v>
      </c>
      <c r="I28" s="27"/>
    </row>
    <row r="29" spans="1:12" x14ac:dyDescent="0.25">
      <c r="A29" s="30" t="s">
        <v>32</v>
      </c>
      <c r="B29" s="15">
        <v>43492</v>
      </c>
      <c r="C29" s="15">
        <v>18872</v>
      </c>
      <c r="D29" s="15">
        <v>821</v>
      </c>
      <c r="E29" s="15">
        <v>13062</v>
      </c>
      <c r="F29" s="15">
        <v>13828</v>
      </c>
      <c r="G29" s="15">
        <v>931850</v>
      </c>
      <c r="H29" s="27">
        <v>9.6662552985995607</v>
      </c>
      <c r="I29" s="27"/>
    </row>
    <row r="30" spans="1:12" x14ac:dyDescent="0.25">
      <c r="A30" s="30" t="s">
        <v>33</v>
      </c>
      <c r="B30" s="15">
        <v>46119</v>
      </c>
      <c r="C30" s="15">
        <v>19295</v>
      </c>
      <c r="D30" s="15">
        <v>877</v>
      </c>
      <c r="E30" s="15">
        <v>14606</v>
      </c>
      <c r="F30" s="15">
        <v>14266</v>
      </c>
      <c r="G30" s="15">
        <v>968072</v>
      </c>
      <c r="H30" s="27">
        <v>9.8301572610301715</v>
      </c>
      <c r="I30" s="27"/>
    </row>
    <row r="31" spans="1:12" x14ac:dyDescent="0.25">
      <c r="A31" s="30" t="s">
        <v>34</v>
      </c>
      <c r="B31" s="15">
        <v>49606</v>
      </c>
      <c r="C31" s="15">
        <v>19581</v>
      </c>
      <c r="D31" s="15">
        <v>883</v>
      </c>
      <c r="E31" s="15">
        <v>15397</v>
      </c>
      <c r="F31" s="15">
        <v>14218</v>
      </c>
      <c r="G31" s="15">
        <v>1005409</v>
      </c>
      <c r="H31" s="27">
        <v>9.9148704656512923</v>
      </c>
      <c r="I31" s="27"/>
      <c r="L31" s="1" t="s">
        <v>90</v>
      </c>
    </row>
    <row r="32" spans="1:12" x14ac:dyDescent="0.25">
      <c r="A32" s="30" t="s">
        <v>35</v>
      </c>
      <c r="B32" s="15">
        <v>51714</v>
      </c>
      <c r="C32" s="15">
        <v>19483</v>
      </c>
      <c r="D32" s="15">
        <v>886</v>
      </c>
      <c r="E32" s="15">
        <v>16530</v>
      </c>
      <c r="F32" s="15">
        <v>14138</v>
      </c>
      <c r="G32" s="15">
        <v>1044749</v>
      </c>
      <c r="H32" s="27">
        <v>9.8349938597691882</v>
      </c>
      <c r="I32" s="27"/>
    </row>
    <row r="33" spans="1:12" x14ac:dyDescent="0.25">
      <c r="A33" s="30" t="s">
        <v>36</v>
      </c>
      <c r="B33" s="15">
        <v>52914</v>
      </c>
      <c r="C33" s="15">
        <v>20465</v>
      </c>
      <c r="D33" s="15">
        <v>924</v>
      </c>
      <c r="E33" s="15">
        <v>17929</v>
      </c>
      <c r="F33" s="15">
        <v>14668</v>
      </c>
      <c r="G33" s="15">
        <v>1092947</v>
      </c>
      <c r="H33" s="27">
        <v>9.7808951394715393</v>
      </c>
      <c r="I33" s="27"/>
    </row>
    <row r="34" spans="1:12" x14ac:dyDescent="0.25">
      <c r="A34" s="30" t="s">
        <v>37</v>
      </c>
      <c r="B34" s="15">
        <v>54390</v>
      </c>
      <c r="C34" s="15">
        <v>20828</v>
      </c>
      <c r="D34" s="15">
        <v>990</v>
      </c>
      <c r="E34" s="15">
        <v>19162</v>
      </c>
      <c r="F34" s="15">
        <v>15025</v>
      </c>
      <c r="G34" s="15">
        <v>1147117</v>
      </c>
      <c r="H34" s="27">
        <v>9.6236913932929244</v>
      </c>
      <c r="I34" s="27"/>
    </row>
    <row r="35" spans="1:12" x14ac:dyDescent="0.25">
      <c r="A35" s="30" t="s">
        <v>38</v>
      </c>
      <c r="B35" s="15">
        <v>56527</v>
      </c>
      <c r="C35" s="15">
        <v>21462</v>
      </c>
      <c r="D35" s="15">
        <v>1039</v>
      </c>
      <c r="E35" s="15">
        <v>19797</v>
      </c>
      <c r="F35" s="15">
        <v>15046</v>
      </c>
      <c r="G35" s="15">
        <v>1191868</v>
      </c>
      <c r="H35" s="27">
        <v>9.5539942342608413</v>
      </c>
      <c r="I35" s="27"/>
    </row>
    <row r="36" spans="1:12" x14ac:dyDescent="0.25">
      <c r="A36" s="30" t="s">
        <v>39</v>
      </c>
      <c r="B36" s="15">
        <v>58778</v>
      </c>
      <c r="C36" s="15">
        <v>21802</v>
      </c>
      <c r="D36" s="15">
        <v>1068</v>
      </c>
      <c r="E36" s="15">
        <v>20551</v>
      </c>
      <c r="F36" s="15">
        <v>15402</v>
      </c>
      <c r="G36" s="15">
        <v>1216199</v>
      </c>
      <c r="H36" s="27">
        <v>9.6695524334422238</v>
      </c>
      <c r="I36" s="27"/>
    </row>
    <row r="37" spans="1:12" x14ac:dyDescent="0.25">
      <c r="A37" s="30" t="s">
        <v>40</v>
      </c>
      <c r="B37" s="15">
        <v>60690</v>
      </c>
      <c r="C37" s="15">
        <v>21716</v>
      </c>
      <c r="D37" s="15">
        <v>1085</v>
      </c>
      <c r="E37" s="15">
        <v>21218</v>
      </c>
      <c r="F37" s="15">
        <v>16158</v>
      </c>
      <c r="G37" s="15">
        <v>1264769</v>
      </c>
      <c r="H37" s="27">
        <v>9.5564486479349195</v>
      </c>
      <c r="I37" s="27"/>
    </row>
    <row r="38" spans="1:12" x14ac:dyDescent="0.25">
      <c r="A38" s="30" t="s">
        <v>41</v>
      </c>
      <c r="B38" s="15">
        <v>64298</v>
      </c>
      <c r="C38" s="15">
        <v>21717</v>
      </c>
      <c r="D38" s="15">
        <v>1104</v>
      </c>
      <c r="E38" s="15">
        <v>22557</v>
      </c>
      <c r="F38" s="15">
        <v>16195</v>
      </c>
      <c r="G38" s="15">
        <v>1304121</v>
      </c>
      <c r="H38" s="27">
        <v>9.6517884460107606</v>
      </c>
      <c r="I38" s="27"/>
    </row>
    <row r="39" spans="1:12" x14ac:dyDescent="0.25">
      <c r="A39" s="30" t="s">
        <v>42</v>
      </c>
      <c r="B39" s="15">
        <v>66816</v>
      </c>
      <c r="C39" s="15">
        <v>22149</v>
      </c>
      <c r="D39" s="15">
        <v>1126</v>
      </c>
      <c r="E39" s="15">
        <v>23561</v>
      </c>
      <c r="F39" s="15">
        <v>15689</v>
      </c>
      <c r="G39" s="15">
        <v>1359111</v>
      </c>
      <c r="H39" s="27">
        <v>9.5165884169872808</v>
      </c>
      <c r="I39" s="27"/>
    </row>
    <row r="40" spans="1:12" x14ac:dyDescent="0.25">
      <c r="A40" s="30" t="s">
        <v>43</v>
      </c>
      <c r="B40" s="15">
        <v>70816</v>
      </c>
      <c r="C40" s="15">
        <v>22508</v>
      </c>
      <c r="D40" s="15">
        <v>1117</v>
      </c>
      <c r="E40" s="15">
        <v>24224</v>
      </c>
      <c r="F40" s="15">
        <v>15728</v>
      </c>
      <c r="G40" s="15">
        <v>1401974</v>
      </c>
      <c r="H40" s="27">
        <v>9.585983762894319</v>
      </c>
      <c r="I40" s="27"/>
    </row>
    <row r="41" spans="1:12" x14ac:dyDescent="0.25">
      <c r="A41" s="29" t="s">
        <v>44</v>
      </c>
      <c r="B41" s="15">
        <v>72838</v>
      </c>
      <c r="C41" s="15">
        <v>23317</v>
      </c>
      <c r="D41" s="15">
        <v>1118</v>
      </c>
      <c r="E41" s="15">
        <v>25176</v>
      </c>
      <c r="F41" s="15">
        <v>15456</v>
      </c>
      <c r="G41" s="15">
        <v>1440397</v>
      </c>
      <c r="H41" s="27">
        <v>9.5740965858718123</v>
      </c>
      <c r="I41" s="27"/>
    </row>
    <row r="42" spans="1:12" x14ac:dyDescent="0.25">
      <c r="A42" s="29" t="s">
        <v>45</v>
      </c>
      <c r="B42" s="15">
        <v>77035</v>
      </c>
      <c r="C42" s="15">
        <v>23427</v>
      </c>
      <c r="D42" s="15">
        <v>1176</v>
      </c>
      <c r="E42" s="15">
        <v>26806</v>
      </c>
      <c r="F42" s="15">
        <v>15689</v>
      </c>
      <c r="G42" s="15">
        <v>1494814</v>
      </c>
      <c r="H42" s="27">
        <v>9.6422029764238228</v>
      </c>
      <c r="I42" s="27"/>
    </row>
    <row r="43" spans="1:12" x14ac:dyDescent="0.25">
      <c r="A43" s="29" t="s">
        <v>46</v>
      </c>
      <c r="B43" s="15">
        <v>81363</v>
      </c>
      <c r="C43" s="15">
        <v>24068</v>
      </c>
      <c r="D43" s="15">
        <v>1222</v>
      </c>
      <c r="E43" s="15">
        <v>28425</v>
      </c>
      <c r="F43" s="15">
        <v>15068</v>
      </c>
      <c r="G43" s="15">
        <v>1548153</v>
      </c>
      <c r="H43" s="27">
        <v>9.69839544282768</v>
      </c>
      <c r="I43" s="27"/>
    </row>
    <row r="44" spans="1:12" x14ac:dyDescent="0.25">
      <c r="A44" s="23" t="s">
        <v>47</v>
      </c>
      <c r="B44" s="15">
        <v>80875</v>
      </c>
      <c r="C44" s="15">
        <v>25426</v>
      </c>
      <c r="D44" s="15">
        <v>1236</v>
      </c>
      <c r="E44" s="15">
        <v>28816</v>
      </c>
      <c r="F44" s="15">
        <v>15599</v>
      </c>
      <c r="G44" s="15">
        <v>1577111</v>
      </c>
      <c r="H44" s="27">
        <v>9.6348322977900729</v>
      </c>
      <c r="I44" s="27"/>
    </row>
    <row r="45" spans="1:12" x14ac:dyDescent="0.25">
      <c r="A45" s="23" t="s">
        <v>48</v>
      </c>
      <c r="B45" s="15">
        <v>82364</v>
      </c>
      <c r="C45" s="15">
        <v>25561</v>
      </c>
      <c r="D45" s="15">
        <v>1251</v>
      </c>
      <c r="E45" s="15">
        <v>29400</v>
      </c>
      <c r="F45" s="15">
        <v>16115</v>
      </c>
      <c r="G45" s="15">
        <v>1611911</v>
      </c>
      <c r="H45" s="27">
        <v>9.5967457260357421</v>
      </c>
      <c r="I45" s="27"/>
      <c r="L45" s="31"/>
    </row>
    <row r="46" spans="1:12" x14ac:dyDescent="0.25">
      <c r="A46" s="23" t="s">
        <v>49</v>
      </c>
      <c r="B46" s="15">
        <v>84775</v>
      </c>
      <c r="C46" s="15">
        <v>25578</v>
      </c>
      <c r="D46" s="15">
        <v>1331</v>
      </c>
      <c r="E46" s="15">
        <v>30360</v>
      </c>
      <c r="F46" s="15">
        <v>17045</v>
      </c>
      <c r="G46" s="15">
        <v>1650458</v>
      </c>
      <c r="H46" s="27">
        <v>9.639082000269017</v>
      </c>
      <c r="I46" s="27"/>
      <c r="L46" s="31"/>
    </row>
    <row r="47" spans="1:12" x14ac:dyDescent="0.25">
      <c r="A47" s="23" t="s">
        <v>50</v>
      </c>
      <c r="B47" s="15">
        <v>88312</v>
      </c>
      <c r="C47" s="15">
        <v>25160</v>
      </c>
      <c r="D47" s="15">
        <v>1268</v>
      </c>
      <c r="E47" s="15">
        <v>30744</v>
      </c>
      <c r="F47" s="15">
        <v>17671</v>
      </c>
      <c r="G47" s="15">
        <v>1714859</v>
      </c>
      <c r="H47" s="27">
        <v>9.5141932951922001</v>
      </c>
      <c r="I47" s="27"/>
      <c r="L47" s="31"/>
    </row>
    <row r="48" spans="1:12" x14ac:dyDescent="0.25">
      <c r="A48" s="23" t="s">
        <v>51</v>
      </c>
      <c r="B48" s="15">
        <v>91430</v>
      </c>
      <c r="C48" s="15">
        <v>24822</v>
      </c>
      <c r="D48" s="15">
        <v>1387</v>
      </c>
      <c r="E48" s="15">
        <v>30692</v>
      </c>
      <c r="F48" s="15">
        <v>18288</v>
      </c>
      <c r="G48" s="15">
        <v>1759081</v>
      </c>
      <c r="H48" s="27">
        <v>9.4719344930676872</v>
      </c>
      <c r="I48" s="27"/>
      <c r="K48" s="24"/>
    </row>
    <row r="49" spans="1:17" x14ac:dyDescent="0.25">
      <c r="A49" s="23" t="s">
        <v>52</v>
      </c>
      <c r="B49" s="15">
        <v>91244</v>
      </c>
      <c r="C49" s="15">
        <v>24325</v>
      </c>
      <c r="D49" s="15">
        <v>1371</v>
      </c>
      <c r="E49" s="15">
        <v>31992</v>
      </c>
      <c r="F49" s="15">
        <v>17538</v>
      </c>
      <c r="G49" s="15">
        <v>1804448</v>
      </c>
      <c r="H49" s="27">
        <v>9.2255360087960412</v>
      </c>
      <c r="I49" s="27"/>
      <c r="K49" s="24"/>
    </row>
    <row r="50" spans="1:17" x14ac:dyDescent="0.25">
      <c r="A50" s="23" t="s">
        <v>53</v>
      </c>
      <c r="B50" s="15">
        <v>91618</v>
      </c>
      <c r="C50" s="15">
        <v>24425</v>
      </c>
      <c r="D50" s="15">
        <v>1475</v>
      </c>
      <c r="E50" s="15">
        <v>34279</v>
      </c>
      <c r="F50" s="15">
        <v>18145</v>
      </c>
      <c r="G50" s="15">
        <v>1843293</v>
      </c>
      <c r="H50" s="27">
        <v>9.2194784008836361</v>
      </c>
      <c r="I50" s="27"/>
      <c r="K50" s="24"/>
    </row>
    <row r="51" spans="1:17" x14ac:dyDescent="0.25">
      <c r="A51" s="23" t="s">
        <v>54</v>
      </c>
      <c r="B51" s="15">
        <v>93620</v>
      </c>
      <c r="C51" s="15">
        <v>24951</v>
      </c>
      <c r="D51" s="15">
        <v>1576</v>
      </c>
      <c r="E51" s="15">
        <v>36929</v>
      </c>
      <c r="F51" s="15">
        <v>18775</v>
      </c>
      <c r="G51" s="15">
        <v>1893625</v>
      </c>
      <c r="H51" s="27">
        <v>9.2864743547428876</v>
      </c>
      <c r="I51" s="27"/>
      <c r="K51" s="24"/>
    </row>
    <row r="52" spans="1:17" x14ac:dyDescent="0.25">
      <c r="A52" s="28" t="s">
        <v>55</v>
      </c>
      <c r="B52" s="15">
        <v>96430</v>
      </c>
      <c r="C52" s="15">
        <v>24690</v>
      </c>
      <c r="D52" s="15">
        <v>1598</v>
      </c>
      <c r="E52" s="15">
        <v>37855</v>
      </c>
      <c r="F52" s="15">
        <v>19076</v>
      </c>
      <c r="G52" s="15">
        <v>1936841</v>
      </c>
      <c r="H52" s="27">
        <v>9.2753612712659432</v>
      </c>
      <c r="I52" s="27"/>
      <c r="K52" s="24"/>
    </row>
    <row r="53" spans="1:17" x14ac:dyDescent="0.25">
      <c r="A53" s="28" t="s">
        <v>56</v>
      </c>
      <c r="B53" s="15">
        <v>98542</v>
      </c>
      <c r="C53" s="15">
        <v>24414</v>
      </c>
      <c r="D53" s="15">
        <v>1653</v>
      </c>
      <c r="E53" s="15">
        <v>41066</v>
      </c>
      <c r="F53" s="15">
        <v>20367</v>
      </c>
      <c r="G53" s="15">
        <v>1992681</v>
      </c>
      <c r="H53" s="27">
        <v>9.33626606566731</v>
      </c>
      <c r="I53" s="27"/>
      <c r="K53" s="24"/>
    </row>
    <row r="54" spans="1:17" x14ac:dyDescent="0.25">
      <c r="A54" s="28" t="s">
        <v>57</v>
      </c>
      <c r="B54" s="15">
        <v>99847</v>
      </c>
      <c r="C54" s="15">
        <v>24524</v>
      </c>
      <c r="D54" s="15">
        <v>1728</v>
      </c>
      <c r="E54" s="15">
        <v>42317</v>
      </c>
      <c r="F54" s="15">
        <v>20351</v>
      </c>
      <c r="G54" s="15">
        <v>2035950</v>
      </c>
      <c r="H54" s="27">
        <v>9.2716913480193526</v>
      </c>
      <c r="I54" s="27"/>
      <c r="K54" s="40"/>
    </row>
    <row r="55" spans="1:17" x14ac:dyDescent="0.25">
      <c r="A55" s="28" t="s">
        <v>58</v>
      </c>
      <c r="B55" s="15">
        <v>94098</v>
      </c>
      <c r="C55" s="15">
        <v>23601</v>
      </c>
      <c r="D55" s="15">
        <v>1887</v>
      </c>
      <c r="E55" s="15">
        <v>43144</v>
      </c>
      <c r="F55" s="15">
        <v>19717</v>
      </c>
      <c r="G55" s="15">
        <v>2034914</v>
      </c>
      <c r="H55" s="27">
        <v>8.9658334455411879</v>
      </c>
      <c r="I55" s="27"/>
      <c r="K55" s="24"/>
    </row>
    <row r="56" spans="1:17" x14ac:dyDescent="0.25">
      <c r="A56" s="28" t="s">
        <v>59</v>
      </c>
      <c r="B56" s="15">
        <v>85602</v>
      </c>
      <c r="C56" s="15">
        <v>23672</v>
      </c>
      <c r="D56" s="15">
        <v>1960</v>
      </c>
      <c r="E56" s="15">
        <v>44616</v>
      </c>
      <c r="F56" s="15">
        <v>20292</v>
      </c>
      <c r="G56" s="15">
        <v>2080419</v>
      </c>
      <c r="H56" s="27">
        <v>8.4666598411185436</v>
      </c>
      <c r="I56" s="27"/>
      <c r="K56" s="24"/>
    </row>
    <row r="57" spans="1:17" x14ac:dyDescent="0.25">
      <c r="A57" s="28" t="s">
        <v>250</v>
      </c>
      <c r="B57" s="15">
        <v>93529</v>
      </c>
      <c r="C57" s="15">
        <v>23928</v>
      </c>
      <c r="D57" s="15">
        <v>1914</v>
      </c>
      <c r="E57" s="15">
        <v>48997</v>
      </c>
      <c r="F57" s="15">
        <v>21192</v>
      </c>
      <c r="G57" s="15">
        <v>2156824</v>
      </c>
      <c r="H57" s="115">
        <v>8.7888487887746063</v>
      </c>
      <c r="I57" s="27"/>
      <c r="K57" s="24"/>
    </row>
    <row r="58" spans="1:17" x14ac:dyDescent="0.25">
      <c r="A58" s="148" t="s">
        <v>289</v>
      </c>
      <c r="B58" s="156">
        <v>104020</v>
      </c>
      <c r="C58" s="156">
        <v>23960</v>
      </c>
      <c r="D58" s="156">
        <v>1887</v>
      </c>
      <c r="E58" s="156">
        <v>53725</v>
      </c>
      <c r="F58" s="156">
        <v>21738</v>
      </c>
      <c r="G58" s="156">
        <v>2229827</v>
      </c>
      <c r="H58" s="149">
        <v>9.2083376871838034</v>
      </c>
      <c r="I58" s="27"/>
      <c r="K58" s="24"/>
    </row>
    <row r="59" spans="1:17" x14ac:dyDescent="0.25">
      <c r="A59" s="23" t="s">
        <v>60</v>
      </c>
      <c r="B59" s="39"/>
      <c r="C59" s="39"/>
      <c r="D59" s="39"/>
      <c r="E59" s="39"/>
      <c r="F59" s="39"/>
      <c r="G59" s="15"/>
      <c r="H59" s="27"/>
      <c r="I59" s="27"/>
      <c r="N59" s="39"/>
      <c r="O59" s="39"/>
      <c r="P59" s="39"/>
      <c r="Q59" s="39"/>
    </row>
    <row r="60" spans="1:17" ht="12.75" customHeight="1" x14ac:dyDescent="0.3">
      <c r="A60" s="294" t="s">
        <v>303</v>
      </c>
      <c r="B60" s="294"/>
      <c r="C60" s="294"/>
      <c r="D60" s="294"/>
      <c r="E60" s="294"/>
      <c r="F60" s="294"/>
      <c r="G60" s="294"/>
      <c r="H60" s="294"/>
      <c r="I60" s="38"/>
      <c r="N60" s="37"/>
      <c r="O60" s="37"/>
      <c r="P60" s="37"/>
      <c r="Q60" s="37"/>
    </row>
    <row r="62" spans="1:17" x14ac:dyDescent="0.25">
      <c r="A62" s="7"/>
    </row>
    <row r="63" spans="1:17" s="35" customFormat="1" ht="13" x14ac:dyDescent="0.3">
      <c r="A63" s="6" t="s">
        <v>291</v>
      </c>
      <c r="B63" s="36"/>
      <c r="C63" s="36"/>
      <c r="D63" s="36"/>
      <c r="E63" s="36"/>
      <c r="F63" s="36"/>
      <c r="G63" s="36"/>
      <c r="H63" s="36"/>
      <c r="I63" s="36"/>
      <c r="J63" s="36"/>
    </row>
    <row r="64" spans="1:17" x14ac:dyDescent="0.25">
      <c r="A64" s="34"/>
    </row>
    <row r="65" spans="1:10" x14ac:dyDescent="0.25">
      <c r="A65" s="33"/>
      <c r="B65" s="289" t="s">
        <v>61</v>
      </c>
      <c r="C65" s="289"/>
      <c r="D65" s="289"/>
      <c r="E65" s="289"/>
      <c r="F65" s="289"/>
      <c r="G65" s="283" t="s">
        <v>62</v>
      </c>
      <c r="H65" s="285" t="s">
        <v>7</v>
      </c>
      <c r="I65" s="283" t="s">
        <v>63</v>
      </c>
      <c r="J65" s="283" t="s">
        <v>64</v>
      </c>
    </row>
    <row r="66" spans="1:10" ht="14.25" customHeight="1" x14ac:dyDescent="0.25">
      <c r="A66" s="278" t="s">
        <v>2</v>
      </c>
      <c r="B66" s="288" t="s">
        <v>65</v>
      </c>
      <c r="C66" s="288" t="s">
        <v>66</v>
      </c>
      <c r="D66" s="281" t="s">
        <v>67</v>
      </c>
      <c r="E66" s="300" t="s">
        <v>68</v>
      </c>
      <c r="F66" s="286" t="s">
        <v>69</v>
      </c>
      <c r="G66" s="283"/>
      <c r="H66" s="285"/>
      <c r="I66" s="283"/>
      <c r="J66" s="283"/>
    </row>
    <row r="67" spans="1:10" ht="63" customHeight="1" x14ac:dyDescent="0.25">
      <c r="A67" s="278"/>
      <c r="B67" s="284"/>
      <c r="C67" s="284"/>
      <c r="D67" s="282"/>
      <c r="E67" s="287"/>
      <c r="F67" s="287"/>
      <c r="G67" s="284"/>
      <c r="H67" s="282"/>
      <c r="I67" s="284"/>
      <c r="J67" s="284"/>
    </row>
    <row r="68" spans="1:10" ht="13" x14ac:dyDescent="0.3">
      <c r="B68" s="280" t="s">
        <v>11</v>
      </c>
      <c r="C68" s="280"/>
      <c r="D68" s="280"/>
      <c r="E68" s="280"/>
      <c r="F68" s="280"/>
      <c r="G68" s="280"/>
      <c r="H68" s="280"/>
      <c r="I68" s="32" t="s">
        <v>12</v>
      </c>
      <c r="J68" s="32" t="s">
        <v>12</v>
      </c>
    </row>
    <row r="69" spans="1:10" x14ac:dyDescent="0.25">
      <c r="A69" s="30" t="s">
        <v>13</v>
      </c>
      <c r="B69" s="15">
        <v>5646</v>
      </c>
      <c r="C69" s="15">
        <v>1604</v>
      </c>
      <c r="D69" s="15">
        <v>5420</v>
      </c>
      <c r="E69" s="15">
        <v>12592</v>
      </c>
      <c r="F69" s="15">
        <v>22005</v>
      </c>
      <c r="G69" s="24"/>
      <c r="H69" s="15">
        <v>536972</v>
      </c>
      <c r="I69" s="27">
        <v>4.0999999999999996</v>
      </c>
      <c r="J69" s="24"/>
    </row>
    <row r="70" spans="1:10" x14ac:dyDescent="0.25">
      <c r="A70" s="30" t="s">
        <v>14</v>
      </c>
      <c r="B70" s="15">
        <v>5559</v>
      </c>
      <c r="C70" s="15">
        <v>1681</v>
      </c>
      <c r="D70" s="15">
        <v>5434</v>
      </c>
      <c r="E70" s="15">
        <v>12147</v>
      </c>
      <c r="F70" s="15">
        <v>21890</v>
      </c>
      <c r="H70" s="15">
        <v>550873</v>
      </c>
      <c r="I70" s="27">
        <v>4</v>
      </c>
    </row>
    <row r="71" spans="1:10" x14ac:dyDescent="0.25">
      <c r="A71" s="30" t="s">
        <v>15</v>
      </c>
      <c r="B71" s="15">
        <v>6267</v>
      </c>
      <c r="C71" s="15">
        <v>1703</v>
      </c>
      <c r="D71" s="15">
        <v>5645</v>
      </c>
      <c r="E71" s="15">
        <v>12720</v>
      </c>
      <c r="F71" s="15">
        <v>23703</v>
      </c>
      <c r="H71" s="15">
        <v>570677</v>
      </c>
      <c r="I71" s="27">
        <v>4.2</v>
      </c>
    </row>
    <row r="72" spans="1:10" x14ac:dyDescent="0.25">
      <c r="A72" s="30" t="s">
        <v>16</v>
      </c>
      <c r="B72" s="15">
        <v>7398</v>
      </c>
      <c r="C72" s="15">
        <v>1865</v>
      </c>
      <c r="D72" s="15">
        <v>5783</v>
      </c>
      <c r="E72" s="15">
        <v>13282</v>
      </c>
      <c r="F72" s="15">
        <v>26697</v>
      </c>
      <c r="H72" s="15">
        <v>575773</v>
      </c>
      <c r="I72" s="27">
        <v>4.5999999999999996</v>
      </c>
    </row>
    <row r="73" spans="1:10" x14ac:dyDescent="0.25">
      <c r="A73" s="30" t="s">
        <v>17</v>
      </c>
      <c r="B73" s="15">
        <v>7335</v>
      </c>
      <c r="C73" s="15">
        <v>2065</v>
      </c>
      <c r="D73" s="15">
        <v>5716</v>
      </c>
      <c r="E73" s="15">
        <v>13691</v>
      </c>
      <c r="F73" s="15">
        <v>27126</v>
      </c>
      <c r="H73" s="15">
        <v>599092</v>
      </c>
      <c r="I73" s="27">
        <v>4.5</v>
      </c>
    </row>
    <row r="74" spans="1:10" x14ac:dyDescent="0.25">
      <c r="A74" s="30" t="s">
        <v>18</v>
      </c>
      <c r="B74" s="15">
        <v>7211</v>
      </c>
      <c r="C74" s="15">
        <v>2274</v>
      </c>
      <c r="D74" s="15">
        <v>6296</v>
      </c>
      <c r="E74" s="15">
        <v>14764</v>
      </c>
      <c r="F74" s="15">
        <v>27933</v>
      </c>
      <c r="H74" s="15">
        <v>617278</v>
      </c>
      <c r="I74" s="27">
        <v>4.5</v>
      </c>
    </row>
    <row r="75" spans="1:10" x14ac:dyDescent="0.25">
      <c r="A75" s="30" t="s">
        <v>19</v>
      </c>
      <c r="B75" s="15">
        <v>8086</v>
      </c>
      <c r="C75" s="15">
        <v>2233</v>
      </c>
      <c r="D75" s="15">
        <v>6392</v>
      </c>
      <c r="E75" s="15">
        <v>14593</v>
      </c>
      <c r="F75" s="15">
        <v>29644</v>
      </c>
      <c r="H75" s="15">
        <v>637892</v>
      </c>
      <c r="I75" s="27">
        <v>4.5999999999999996</v>
      </c>
    </row>
    <row r="76" spans="1:10" x14ac:dyDescent="0.25">
      <c r="A76" s="30" t="s">
        <v>20</v>
      </c>
      <c r="B76" s="15">
        <v>8265</v>
      </c>
      <c r="C76" s="15">
        <v>2291</v>
      </c>
      <c r="D76" s="15">
        <v>6474</v>
      </c>
      <c r="E76" s="15">
        <v>14299</v>
      </c>
      <c r="F76" s="15">
        <v>30094</v>
      </c>
      <c r="H76" s="15">
        <v>659101</v>
      </c>
      <c r="I76" s="27">
        <v>4.5999999999999996</v>
      </c>
    </row>
    <row r="77" spans="1:10" x14ac:dyDescent="0.25">
      <c r="A77" s="30" t="s">
        <v>21</v>
      </c>
      <c r="B77" s="15">
        <v>8089</v>
      </c>
      <c r="C77" s="15">
        <v>2175</v>
      </c>
      <c r="D77" s="15">
        <v>6069</v>
      </c>
      <c r="E77" s="15">
        <v>13352</v>
      </c>
      <c r="F77" s="15">
        <v>28998</v>
      </c>
      <c r="H77" s="15">
        <v>644439</v>
      </c>
      <c r="I77" s="27">
        <v>4.5</v>
      </c>
    </row>
    <row r="78" spans="1:10" x14ac:dyDescent="0.25">
      <c r="A78" s="30" t="s">
        <v>22</v>
      </c>
      <c r="B78" s="15">
        <v>8301</v>
      </c>
      <c r="C78" s="15">
        <v>2289</v>
      </c>
      <c r="D78" s="15">
        <v>6582</v>
      </c>
      <c r="E78" s="15">
        <v>14958</v>
      </c>
      <c r="F78" s="15">
        <v>30461</v>
      </c>
      <c r="H78" s="15">
        <v>674030</v>
      </c>
      <c r="I78" s="27">
        <v>4.5</v>
      </c>
    </row>
    <row r="79" spans="1:10" x14ac:dyDescent="0.25">
      <c r="A79" s="30" t="s">
        <v>23</v>
      </c>
      <c r="B79" s="15">
        <v>8918</v>
      </c>
      <c r="C79" s="15">
        <v>2469</v>
      </c>
      <c r="D79" s="15">
        <v>7413</v>
      </c>
      <c r="E79" s="15">
        <v>16315</v>
      </c>
      <c r="F79" s="15">
        <v>32936</v>
      </c>
      <c r="H79" s="15">
        <v>709607</v>
      </c>
      <c r="I79" s="27">
        <v>4.5999999999999996</v>
      </c>
    </row>
    <row r="80" spans="1:10" x14ac:dyDescent="0.25">
      <c r="A80" s="30" t="s">
        <v>24</v>
      </c>
      <c r="B80" s="15">
        <v>9417</v>
      </c>
      <c r="C80" s="15">
        <v>2684</v>
      </c>
      <c r="D80" s="15">
        <v>7923</v>
      </c>
      <c r="E80" s="15">
        <v>16716</v>
      </c>
      <c r="F80" s="15">
        <v>34932</v>
      </c>
      <c r="H80" s="15">
        <v>737754</v>
      </c>
      <c r="I80" s="27">
        <v>4.7</v>
      </c>
    </row>
    <row r="81" spans="1:12" x14ac:dyDescent="0.25">
      <c r="A81" s="30" t="s">
        <v>25</v>
      </c>
      <c r="B81" s="15">
        <v>9348</v>
      </c>
      <c r="C81" s="15">
        <v>2966</v>
      </c>
      <c r="D81" s="15">
        <v>7900</v>
      </c>
      <c r="E81" s="15">
        <v>17131</v>
      </c>
      <c r="F81" s="15">
        <v>35580</v>
      </c>
      <c r="H81" s="15">
        <v>756632</v>
      </c>
      <c r="I81" s="27">
        <v>4.7</v>
      </c>
    </row>
    <row r="82" spans="1:12" x14ac:dyDescent="0.25">
      <c r="A82" s="30" t="s">
        <v>26</v>
      </c>
      <c r="B82" s="15">
        <v>9905</v>
      </c>
      <c r="C82" s="15">
        <v>3318</v>
      </c>
      <c r="D82" s="15">
        <v>8050</v>
      </c>
      <c r="E82" s="15">
        <v>17621</v>
      </c>
      <c r="F82" s="15">
        <v>37147</v>
      </c>
      <c r="H82" s="15">
        <v>800202</v>
      </c>
      <c r="I82" s="27">
        <v>4.5999999999999996</v>
      </c>
    </row>
    <row r="83" spans="1:12" x14ac:dyDescent="0.25">
      <c r="A83" s="30" t="s">
        <v>27</v>
      </c>
      <c r="B83" s="15">
        <v>10649</v>
      </c>
      <c r="C83" s="15">
        <v>3522</v>
      </c>
      <c r="D83" s="15">
        <v>8178</v>
      </c>
      <c r="E83" s="15">
        <v>18141</v>
      </c>
      <c r="F83" s="15">
        <v>38837</v>
      </c>
      <c r="H83" s="15">
        <v>831214</v>
      </c>
      <c r="I83" s="27">
        <v>4.7</v>
      </c>
    </row>
    <row r="84" spans="1:12" x14ac:dyDescent="0.25">
      <c r="A84" s="30" t="s">
        <v>28</v>
      </c>
      <c r="B84" s="15">
        <v>11147</v>
      </c>
      <c r="C84" s="15">
        <v>3051</v>
      </c>
      <c r="D84" s="15">
        <v>8688</v>
      </c>
      <c r="E84" s="15">
        <v>18606</v>
      </c>
      <c r="F84" s="15">
        <v>39814</v>
      </c>
      <c r="H84" s="15">
        <v>860938</v>
      </c>
      <c r="I84" s="27">
        <v>4.5999999999999996</v>
      </c>
    </row>
    <row r="85" spans="1:12" x14ac:dyDescent="0.25">
      <c r="A85" s="30" t="s">
        <v>29</v>
      </c>
      <c r="B85" s="15">
        <v>10843</v>
      </c>
      <c r="C85" s="15">
        <v>3546</v>
      </c>
      <c r="D85" s="15">
        <v>8682</v>
      </c>
      <c r="E85" s="15">
        <v>18776</v>
      </c>
      <c r="F85" s="15">
        <v>40086</v>
      </c>
      <c r="H85" s="15">
        <v>857642</v>
      </c>
      <c r="I85" s="27">
        <v>4.7</v>
      </c>
    </row>
    <row r="86" spans="1:12" x14ac:dyDescent="0.25">
      <c r="A86" s="30" t="s">
        <v>30</v>
      </c>
      <c r="B86" s="15">
        <v>11192</v>
      </c>
      <c r="C86" s="15">
        <v>4132</v>
      </c>
      <c r="D86" s="15">
        <v>8704</v>
      </c>
      <c r="E86" s="15">
        <v>18677</v>
      </c>
      <c r="F86" s="15">
        <v>40968</v>
      </c>
      <c r="H86" s="15">
        <v>861315</v>
      </c>
      <c r="I86" s="27">
        <v>4.8</v>
      </c>
    </row>
    <row r="87" spans="1:12" x14ac:dyDescent="0.25">
      <c r="A87" s="30" t="s">
        <v>31</v>
      </c>
      <c r="B87" s="15">
        <v>10944</v>
      </c>
      <c r="C87" s="15">
        <v>4563</v>
      </c>
      <c r="D87" s="15">
        <v>8971</v>
      </c>
      <c r="E87" s="15">
        <v>18682</v>
      </c>
      <c r="F87" s="15">
        <v>41244</v>
      </c>
      <c r="H87" s="15">
        <v>896177</v>
      </c>
      <c r="I87" s="27">
        <v>4.5999999999999996</v>
      </c>
    </row>
    <row r="88" spans="1:12" x14ac:dyDescent="0.25">
      <c r="A88" s="30" t="s">
        <v>32</v>
      </c>
      <c r="B88" s="15">
        <v>11480</v>
      </c>
      <c r="C88" s="15">
        <v>4993</v>
      </c>
      <c r="D88" s="15">
        <v>9341</v>
      </c>
      <c r="E88" s="15">
        <v>19700</v>
      </c>
      <c r="F88" s="15">
        <v>43492</v>
      </c>
      <c r="H88" s="15">
        <v>931850</v>
      </c>
      <c r="I88" s="27">
        <v>4.7</v>
      </c>
    </row>
    <row r="89" spans="1:12" x14ac:dyDescent="0.25">
      <c r="A89" s="30" t="s">
        <v>33</v>
      </c>
      <c r="B89" s="15">
        <v>12596</v>
      </c>
      <c r="C89" s="15">
        <v>5429</v>
      </c>
      <c r="D89" s="15">
        <v>9304</v>
      </c>
      <c r="E89" s="15">
        <v>20820</v>
      </c>
      <c r="F89" s="15">
        <v>46119</v>
      </c>
      <c r="H89" s="15">
        <v>968072</v>
      </c>
      <c r="I89" s="27">
        <v>4.8</v>
      </c>
      <c r="L89" s="31"/>
    </row>
    <row r="90" spans="1:12" x14ac:dyDescent="0.25">
      <c r="A90" s="30" t="s">
        <v>34</v>
      </c>
      <c r="B90" s="15">
        <v>13944</v>
      </c>
      <c r="C90" s="15">
        <v>5793</v>
      </c>
      <c r="D90" s="15">
        <v>9913</v>
      </c>
      <c r="E90" s="15">
        <v>22126</v>
      </c>
      <c r="F90" s="15">
        <v>49606</v>
      </c>
      <c r="H90" s="15">
        <v>1005409</v>
      </c>
      <c r="I90" s="27">
        <v>4.9000000000000004</v>
      </c>
      <c r="L90" s="31"/>
    </row>
    <row r="91" spans="1:12" x14ac:dyDescent="0.25">
      <c r="A91" s="30" t="s">
        <v>35</v>
      </c>
      <c r="B91" s="15">
        <v>14591</v>
      </c>
      <c r="C91" s="15">
        <v>6157</v>
      </c>
      <c r="D91" s="15">
        <v>10202</v>
      </c>
      <c r="E91" s="15">
        <v>22994</v>
      </c>
      <c r="F91" s="15">
        <v>51714</v>
      </c>
      <c r="H91" s="15">
        <v>1044749</v>
      </c>
      <c r="I91" s="27">
        <v>4.9000000000000004</v>
      </c>
      <c r="L91" s="31"/>
    </row>
    <row r="92" spans="1:12" x14ac:dyDescent="0.25">
      <c r="A92" s="30" t="s">
        <v>36</v>
      </c>
      <c r="B92" s="15">
        <v>15181</v>
      </c>
      <c r="C92" s="15">
        <v>6149</v>
      </c>
      <c r="D92" s="15">
        <v>10181</v>
      </c>
      <c r="E92" s="15">
        <v>23636</v>
      </c>
      <c r="F92" s="15">
        <v>52914</v>
      </c>
      <c r="H92" s="15">
        <v>1092947</v>
      </c>
      <c r="I92" s="27">
        <v>4.8</v>
      </c>
    </row>
    <row r="93" spans="1:12" x14ac:dyDescent="0.25">
      <c r="A93" s="30" t="s">
        <v>37</v>
      </c>
      <c r="B93" s="15">
        <v>15723</v>
      </c>
      <c r="C93" s="15">
        <v>6275</v>
      </c>
      <c r="D93" s="15">
        <v>10321</v>
      </c>
      <c r="E93" s="15">
        <v>24332</v>
      </c>
      <c r="F93" s="15">
        <v>54390</v>
      </c>
      <c r="H93" s="15">
        <v>1147117</v>
      </c>
      <c r="I93" s="27">
        <v>4.7</v>
      </c>
    </row>
    <row r="94" spans="1:12" x14ac:dyDescent="0.25">
      <c r="A94" s="30" t="s">
        <v>38</v>
      </c>
      <c r="B94" s="15">
        <v>16525</v>
      </c>
      <c r="C94" s="15">
        <v>6636</v>
      </c>
      <c r="D94" s="15">
        <v>10701</v>
      </c>
      <c r="E94" s="15">
        <v>25012</v>
      </c>
      <c r="F94" s="15">
        <v>56527</v>
      </c>
      <c r="H94" s="15">
        <v>1191868</v>
      </c>
      <c r="I94" s="27">
        <v>4.7</v>
      </c>
    </row>
    <row r="95" spans="1:12" x14ac:dyDescent="0.25">
      <c r="A95" s="30" t="s">
        <v>39</v>
      </c>
      <c r="B95" s="15">
        <v>17115</v>
      </c>
      <c r="C95" s="15">
        <v>7171</v>
      </c>
      <c r="D95" s="15">
        <v>10805</v>
      </c>
      <c r="E95" s="15">
        <v>26003</v>
      </c>
      <c r="F95" s="15">
        <v>58778</v>
      </c>
      <c r="H95" s="15">
        <v>1216199</v>
      </c>
      <c r="I95" s="27">
        <v>4.8</v>
      </c>
    </row>
    <row r="96" spans="1:12" x14ac:dyDescent="0.25">
      <c r="A96" s="30" t="s">
        <v>40</v>
      </c>
      <c r="B96" s="15">
        <v>18160</v>
      </c>
      <c r="C96" s="15">
        <v>6738</v>
      </c>
      <c r="D96" s="15">
        <v>11294</v>
      </c>
      <c r="E96" s="15">
        <v>26929</v>
      </c>
      <c r="F96" s="15">
        <v>60690</v>
      </c>
      <c r="H96" s="15">
        <v>1264769</v>
      </c>
      <c r="I96" s="27">
        <v>4.8</v>
      </c>
    </row>
    <row r="97" spans="1:13" x14ac:dyDescent="0.25">
      <c r="A97" s="30" t="s">
        <v>41</v>
      </c>
      <c r="B97" s="15">
        <v>19446</v>
      </c>
      <c r="C97" s="15">
        <v>7628</v>
      </c>
      <c r="D97" s="15">
        <v>11880</v>
      </c>
      <c r="E97" s="15">
        <v>27904</v>
      </c>
      <c r="F97" s="15">
        <v>64298</v>
      </c>
      <c r="H97" s="15">
        <v>1304121</v>
      </c>
      <c r="I97" s="27">
        <v>4.9000000000000004</v>
      </c>
    </row>
    <row r="98" spans="1:13" x14ac:dyDescent="0.25">
      <c r="A98" s="30" t="s">
        <v>42</v>
      </c>
      <c r="B98" s="15">
        <v>20961</v>
      </c>
      <c r="C98" s="15">
        <v>8137</v>
      </c>
      <c r="D98" s="15">
        <v>12162</v>
      </c>
      <c r="E98" s="15">
        <v>28276</v>
      </c>
      <c r="F98" s="15">
        <v>66816</v>
      </c>
      <c r="H98" s="15">
        <v>1359111</v>
      </c>
      <c r="I98" s="27">
        <v>4.9000000000000004</v>
      </c>
    </row>
    <row r="99" spans="1:13" x14ac:dyDescent="0.25">
      <c r="A99" s="30" t="s">
        <v>43</v>
      </c>
      <c r="B99" s="15">
        <v>22186</v>
      </c>
      <c r="C99" s="15">
        <v>8984</v>
      </c>
      <c r="D99" s="15">
        <v>12487</v>
      </c>
      <c r="E99" s="15">
        <v>29942</v>
      </c>
      <c r="F99" s="15">
        <v>70816</v>
      </c>
      <c r="H99" s="15">
        <v>1401974</v>
      </c>
      <c r="I99" s="27">
        <v>5.0999999999999996</v>
      </c>
    </row>
    <row r="100" spans="1:13" x14ac:dyDescent="0.25">
      <c r="A100" s="29" t="s">
        <v>44</v>
      </c>
      <c r="B100" s="15">
        <v>23188</v>
      </c>
      <c r="C100" s="15">
        <v>9495</v>
      </c>
      <c r="D100" s="15">
        <v>12624</v>
      </c>
      <c r="E100" s="15">
        <v>30413</v>
      </c>
      <c r="F100" s="15">
        <v>72838</v>
      </c>
      <c r="H100" s="15">
        <v>1440397</v>
      </c>
      <c r="I100" s="27">
        <v>5.0999999999999996</v>
      </c>
    </row>
    <row r="101" spans="1:13" x14ac:dyDescent="0.25">
      <c r="A101" s="29" t="s">
        <v>45</v>
      </c>
      <c r="B101" s="15">
        <v>25661</v>
      </c>
      <c r="C101" s="15">
        <v>10341</v>
      </c>
      <c r="D101" s="15">
        <v>12577</v>
      </c>
      <c r="E101" s="15">
        <v>31550</v>
      </c>
      <c r="F101" s="15">
        <v>77035</v>
      </c>
      <c r="H101" s="15">
        <v>1494814</v>
      </c>
      <c r="I101" s="27">
        <v>5.2</v>
      </c>
    </row>
    <row r="102" spans="1:13" x14ac:dyDescent="0.25">
      <c r="A102" s="29" t="s">
        <v>46</v>
      </c>
      <c r="B102" s="15">
        <v>27306</v>
      </c>
      <c r="C102" s="15">
        <v>10696</v>
      </c>
      <c r="D102" s="15">
        <v>13507</v>
      </c>
      <c r="E102" s="15">
        <v>33175</v>
      </c>
      <c r="F102" s="15">
        <v>81363</v>
      </c>
      <c r="H102" s="15">
        <v>1548153</v>
      </c>
      <c r="I102" s="27">
        <v>5.3</v>
      </c>
    </row>
    <row r="103" spans="1:13" x14ac:dyDescent="0.25">
      <c r="A103" s="23" t="s">
        <v>47</v>
      </c>
      <c r="B103" s="15">
        <v>25604</v>
      </c>
      <c r="C103" s="15">
        <v>10325</v>
      </c>
      <c r="D103" s="15">
        <v>13977</v>
      </c>
      <c r="E103" s="15">
        <v>34211</v>
      </c>
      <c r="F103" s="15">
        <v>80875</v>
      </c>
      <c r="H103" s="15">
        <v>1577111</v>
      </c>
      <c r="I103" s="27">
        <v>5.0999999999999996</v>
      </c>
    </row>
    <row r="104" spans="1:13" x14ac:dyDescent="0.25">
      <c r="A104" s="23" t="s">
        <v>48</v>
      </c>
      <c r="B104" s="15">
        <v>26313</v>
      </c>
      <c r="C104" s="15">
        <v>10310</v>
      </c>
      <c r="D104" s="15">
        <v>14084</v>
      </c>
      <c r="E104" s="15">
        <v>34877</v>
      </c>
      <c r="F104" s="15">
        <v>82364</v>
      </c>
      <c r="H104" s="15">
        <v>1611911</v>
      </c>
      <c r="I104" s="27">
        <v>5.0999999999999996</v>
      </c>
      <c r="J104" s="114"/>
    </row>
    <row r="105" spans="1:13" x14ac:dyDescent="0.25">
      <c r="A105" s="23" t="s">
        <v>49</v>
      </c>
      <c r="B105" s="15">
        <v>25803</v>
      </c>
      <c r="C105" s="15">
        <v>11067</v>
      </c>
      <c r="D105" s="15">
        <v>14662</v>
      </c>
      <c r="E105" s="15">
        <v>36650</v>
      </c>
      <c r="F105" s="15">
        <v>84775</v>
      </c>
      <c r="G105" s="5">
        <v>88374.398500785363</v>
      </c>
      <c r="H105" s="15">
        <v>1650458</v>
      </c>
      <c r="I105" s="27">
        <v>5.0999999999999996</v>
      </c>
      <c r="J105" s="115">
        <v>10.490990894696219</v>
      </c>
    </row>
    <row r="106" spans="1:13" x14ac:dyDescent="0.25">
      <c r="A106" s="23" t="s">
        <v>50</v>
      </c>
      <c r="B106" s="15">
        <v>25703</v>
      </c>
      <c r="C106" s="15">
        <v>11668</v>
      </c>
      <c r="D106" s="15">
        <v>15396</v>
      </c>
      <c r="E106" s="15">
        <v>39162</v>
      </c>
      <c r="F106" s="15">
        <v>88312</v>
      </c>
      <c r="G106" s="5">
        <v>118734.03188349228</v>
      </c>
      <c r="H106" s="15">
        <v>1714859</v>
      </c>
      <c r="I106" s="27">
        <v>5.0999999999999996</v>
      </c>
      <c r="J106" s="115">
        <v>12.073647564230779</v>
      </c>
      <c r="L106" s="24"/>
      <c r="M106" s="24"/>
    </row>
    <row r="107" spans="1:13" x14ac:dyDescent="0.25">
      <c r="A107" s="23" t="s">
        <v>51</v>
      </c>
      <c r="B107" s="15">
        <v>25672</v>
      </c>
      <c r="C107" s="15">
        <v>11777</v>
      </c>
      <c r="D107" s="15">
        <v>16224</v>
      </c>
      <c r="E107" s="15">
        <v>41519</v>
      </c>
      <c r="F107" s="15">
        <v>91430</v>
      </c>
      <c r="G107" s="5">
        <v>110456.15441392193</v>
      </c>
      <c r="H107" s="15">
        <v>1759081</v>
      </c>
      <c r="I107" s="27">
        <v>5.2</v>
      </c>
      <c r="J107" s="115">
        <v>11.476796941921489</v>
      </c>
      <c r="L107" s="24"/>
      <c r="M107" s="24"/>
    </row>
    <row r="108" spans="1:13" x14ac:dyDescent="0.25">
      <c r="A108" s="23" t="s">
        <v>52</v>
      </c>
      <c r="B108" s="15">
        <v>26141</v>
      </c>
      <c r="C108" s="15">
        <v>12027</v>
      </c>
      <c r="D108" s="15">
        <v>15156</v>
      </c>
      <c r="E108" s="15">
        <v>41489</v>
      </c>
      <c r="F108" s="15">
        <v>91244</v>
      </c>
      <c r="G108" s="5">
        <v>105099.33211086165</v>
      </c>
      <c r="H108" s="15">
        <v>1804448</v>
      </c>
      <c r="I108" s="27">
        <v>5.0999999999999996</v>
      </c>
      <c r="J108" s="115">
        <v>10.881074550824501</v>
      </c>
      <c r="L108" s="24"/>
      <c r="M108" s="24"/>
    </row>
    <row r="109" spans="1:13" x14ac:dyDescent="0.25">
      <c r="A109" s="23" t="s">
        <v>53</v>
      </c>
      <c r="B109" s="15">
        <v>26581</v>
      </c>
      <c r="C109" s="15">
        <v>12984</v>
      </c>
      <c r="D109" s="15">
        <v>15790</v>
      </c>
      <c r="E109" s="15">
        <v>40208</v>
      </c>
      <c r="F109" s="15">
        <v>91618</v>
      </c>
      <c r="G109" s="5">
        <v>93342.879960923179</v>
      </c>
      <c r="H109" s="15">
        <v>1843293</v>
      </c>
      <c r="I109" s="27">
        <v>5</v>
      </c>
      <c r="J109" s="115">
        <v>10.034263677067248</v>
      </c>
      <c r="L109" s="24"/>
      <c r="M109" s="24"/>
    </row>
    <row r="110" spans="1:13" x14ac:dyDescent="0.25">
      <c r="A110" s="23" t="s">
        <v>54</v>
      </c>
      <c r="B110" s="15">
        <v>26799</v>
      </c>
      <c r="C110" s="15">
        <v>14458</v>
      </c>
      <c r="D110" s="15">
        <v>15954</v>
      </c>
      <c r="E110" s="15">
        <v>40671</v>
      </c>
      <c r="F110" s="15">
        <v>93620</v>
      </c>
      <c r="G110" s="5">
        <v>95565.417463393125</v>
      </c>
      <c r="H110" s="15">
        <v>1893625</v>
      </c>
      <c r="I110" s="27">
        <v>4.9000000000000004</v>
      </c>
      <c r="J110" s="115">
        <v>9.9906484897164507</v>
      </c>
      <c r="L110" s="24"/>
      <c r="M110" s="24"/>
    </row>
    <row r="111" spans="1:13" x14ac:dyDescent="0.25">
      <c r="A111" s="28" t="s">
        <v>55</v>
      </c>
      <c r="B111" s="15">
        <v>27283</v>
      </c>
      <c r="C111" s="15">
        <v>14611</v>
      </c>
      <c r="D111" s="15">
        <v>16408</v>
      </c>
      <c r="E111" s="15">
        <v>42483</v>
      </c>
      <c r="F111" s="15">
        <v>96430</v>
      </c>
      <c r="G111" s="5">
        <v>101705.08651151969</v>
      </c>
      <c r="H111" s="15">
        <v>1936841</v>
      </c>
      <c r="I111" s="27">
        <v>5</v>
      </c>
      <c r="J111" s="115">
        <v>10.229806499940866</v>
      </c>
      <c r="L111" s="24"/>
      <c r="M111" s="24"/>
    </row>
    <row r="112" spans="1:13" x14ac:dyDescent="0.25">
      <c r="A112" s="28" t="s">
        <v>56</v>
      </c>
      <c r="B112" s="15">
        <v>27310</v>
      </c>
      <c r="C112" s="15">
        <v>15365</v>
      </c>
      <c r="D112" s="15">
        <v>17456</v>
      </c>
      <c r="E112" s="15">
        <v>43131</v>
      </c>
      <c r="F112" s="15">
        <v>98542</v>
      </c>
      <c r="G112" s="5">
        <v>96765.050131124648</v>
      </c>
      <c r="H112" s="15">
        <v>1992681</v>
      </c>
      <c r="I112" s="27">
        <v>4.9000000000000004</v>
      </c>
      <c r="J112" s="115">
        <v>9.801220071407549</v>
      </c>
      <c r="L112" s="24"/>
      <c r="M112" s="24"/>
    </row>
    <row r="113" spans="1:38" x14ac:dyDescent="0.25">
      <c r="A113" s="28" t="s">
        <v>57</v>
      </c>
      <c r="B113" s="15">
        <v>27947</v>
      </c>
      <c r="C113" s="15">
        <v>15774</v>
      </c>
      <c r="D113" s="15">
        <v>17665</v>
      </c>
      <c r="E113" s="15">
        <v>43310</v>
      </c>
      <c r="F113" s="15">
        <v>99847</v>
      </c>
      <c r="G113" s="5">
        <v>92182.456899464203</v>
      </c>
      <c r="H113" s="15">
        <v>2035950</v>
      </c>
      <c r="I113" s="27">
        <v>4.9000000000000004</v>
      </c>
      <c r="J113" s="115">
        <v>9.4319338343016383</v>
      </c>
      <c r="L113" s="24"/>
      <c r="M113" s="24"/>
    </row>
    <row r="114" spans="1:38" x14ac:dyDescent="0.25">
      <c r="A114" s="28" t="s">
        <v>58</v>
      </c>
      <c r="B114" s="15">
        <v>28304</v>
      </c>
      <c r="C114" s="15">
        <v>11765</v>
      </c>
      <c r="D114" s="15">
        <v>15919</v>
      </c>
      <c r="E114" s="15">
        <v>41490</v>
      </c>
      <c r="F114" s="15">
        <v>94098</v>
      </c>
      <c r="G114" s="5">
        <v>68733.711663950467</v>
      </c>
      <c r="H114" s="15">
        <v>2034914</v>
      </c>
      <c r="I114" s="27">
        <v>4.5999999999999996</v>
      </c>
      <c r="J114" s="115">
        <v>8.001896476408854</v>
      </c>
      <c r="L114" s="24"/>
      <c r="M114" s="24"/>
    </row>
    <row r="115" spans="1:38" x14ac:dyDescent="0.25">
      <c r="A115" s="28" t="s">
        <v>59</v>
      </c>
      <c r="B115" s="15">
        <v>29754</v>
      </c>
      <c r="C115" s="15">
        <v>1306</v>
      </c>
      <c r="D115" s="15">
        <v>12797</v>
      </c>
      <c r="E115" s="15">
        <v>41745</v>
      </c>
      <c r="F115" s="15">
        <v>85602</v>
      </c>
      <c r="G115" s="5">
        <v>80239.623726206497</v>
      </c>
      <c r="H115" s="15">
        <v>2080419</v>
      </c>
      <c r="I115" s="27">
        <v>4.0999999999999996</v>
      </c>
      <c r="J115" s="115">
        <v>7.971549179574235</v>
      </c>
      <c r="L115" s="24"/>
      <c r="M115" s="24"/>
    </row>
    <row r="116" spans="1:38" x14ac:dyDescent="0.25">
      <c r="A116" s="28" t="s">
        <v>250</v>
      </c>
      <c r="B116" s="15">
        <v>32460</v>
      </c>
      <c r="C116" s="15">
        <v>2475</v>
      </c>
      <c r="D116" s="15">
        <v>12943</v>
      </c>
      <c r="E116" s="15">
        <v>45651</v>
      </c>
      <c r="F116" s="15">
        <v>93529</v>
      </c>
      <c r="G116" s="5"/>
      <c r="H116" s="15">
        <v>2156824</v>
      </c>
      <c r="I116" s="115">
        <v>4.3</v>
      </c>
      <c r="J116" s="115"/>
      <c r="L116" s="24"/>
      <c r="M116" s="24"/>
    </row>
    <row r="117" spans="1:38" x14ac:dyDescent="0.25">
      <c r="A117" s="148" t="s">
        <v>289</v>
      </c>
      <c r="B117" s="156">
        <v>33552</v>
      </c>
      <c r="C117" s="156">
        <v>6354</v>
      </c>
      <c r="D117" s="156">
        <v>14224</v>
      </c>
      <c r="E117" s="156">
        <v>49890</v>
      </c>
      <c r="F117" s="156">
        <v>104020</v>
      </c>
      <c r="G117" s="130"/>
      <c r="H117" s="156">
        <v>2229827</v>
      </c>
      <c r="I117" s="149">
        <v>4.7</v>
      </c>
      <c r="J117" s="130"/>
      <c r="L117" s="24"/>
      <c r="M117" s="24"/>
    </row>
    <row r="118" spans="1:38" x14ac:dyDescent="0.25">
      <c r="A118" s="23" t="s">
        <v>60</v>
      </c>
      <c r="N118" s="22"/>
    </row>
    <row r="119" spans="1:38" ht="44.25" customHeight="1" x14ac:dyDescent="0.25">
      <c r="A119" s="279" t="s">
        <v>70</v>
      </c>
      <c r="B119" s="279"/>
      <c r="C119" s="279"/>
      <c r="D119" s="279"/>
      <c r="E119" s="279"/>
      <c r="F119" s="279"/>
      <c r="G119" s="279"/>
      <c r="H119" s="279"/>
      <c r="I119" s="279"/>
      <c r="J119" s="279"/>
      <c r="N119" s="22"/>
    </row>
    <row r="120" spans="1:38" ht="12.75" customHeight="1" x14ac:dyDescent="0.25">
      <c r="A120" s="277" t="s">
        <v>298</v>
      </c>
      <c r="B120" s="277"/>
      <c r="C120" s="277"/>
      <c r="D120" s="277"/>
      <c r="E120" s="277"/>
      <c r="F120" s="277"/>
      <c r="G120" s="277"/>
      <c r="H120" s="277"/>
      <c r="I120" s="21"/>
    </row>
    <row r="121" spans="1:38" ht="12.75" customHeight="1" x14ac:dyDescent="0.3">
      <c r="A121" s="2" t="s">
        <v>299</v>
      </c>
      <c r="B121" s="21"/>
      <c r="C121" s="21"/>
      <c r="D121" s="21"/>
      <c r="E121" s="21"/>
      <c r="F121" s="21"/>
      <c r="G121" s="21"/>
      <c r="H121" s="21"/>
      <c r="I121" s="21"/>
    </row>
    <row r="122" spans="1:38" ht="12.75" customHeight="1" x14ac:dyDescent="0.3">
      <c r="A122" s="2" t="s">
        <v>71</v>
      </c>
      <c r="B122" s="21"/>
      <c r="C122" s="21"/>
      <c r="D122" s="21"/>
      <c r="E122" s="21"/>
      <c r="F122" s="21"/>
      <c r="G122" s="21"/>
      <c r="H122" s="21"/>
      <c r="I122" s="21"/>
    </row>
    <row r="123" spans="1:38" ht="12.75" customHeight="1" x14ac:dyDescent="0.25">
      <c r="B123" s="21"/>
      <c r="C123" s="21"/>
      <c r="D123" s="21"/>
      <c r="E123" s="21"/>
      <c r="F123" s="21"/>
      <c r="G123" s="21"/>
      <c r="H123" s="21"/>
      <c r="I123" s="21"/>
    </row>
    <row r="124" spans="1:38" x14ac:dyDescent="0.25">
      <c r="A124" s="164" t="s">
        <v>309</v>
      </c>
      <c r="B124" s="114"/>
      <c r="C124" s="114"/>
      <c r="D124" s="114"/>
      <c r="W124" s="10"/>
      <c r="X124" s="11"/>
      <c r="Y124" s="11"/>
      <c r="Z124" s="11"/>
      <c r="AA124" s="11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s="16" customFormat="1" ht="46.5" customHeight="1" x14ac:dyDescent="0.3">
      <c r="A125" s="20"/>
      <c r="B125" s="19" t="s">
        <v>72</v>
      </c>
      <c r="C125" s="19" t="s">
        <v>73</v>
      </c>
      <c r="D125" s="19" t="s">
        <v>74</v>
      </c>
      <c r="E125" s="19" t="s">
        <v>75</v>
      </c>
      <c r="F125" s="19" t="s">
        <v>76</v>
      </c>
      <c r="G125" s="19" t="s">
        <v>77</v>
      </c>
      <c r="H125" s="19" t="s">
        <v>78</v>
      </c>
      <c r="I125" s="19" t="s">
        <v>79</v>
      </c>
      <c r="J125" s="19" t="s">
        <v>5</v>
      </c>
      <c r="W125" s="17"/>
      <c r="X125" s="18"/>
      <c r="Y125" s="18"/>
      <c r="Z125" s="18"/>
      <c r="AA125" s="18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1:38" ht="13" x14ac:dyDescent="0.3">
      <c r="A126" s="280" t="s">
        <v>11</v>
      </c>
      <c r="B126" s="280"/>
      <c r="C126" s="280"/>
      <c r="D126" s="280"/>
      <c r="E126" s="280"/>
      <c r="F126" s="280"/>
      <c r="G126" s="280"/>
      <c r="H126" s="280"/>
      <c r="I126" s="280"/>
      <c r="J126" s="280"/>
      <c r="M126" s="16"/>
      <c r="W126" s="10"/>
      <c r="X126" s="11"/>
      <c r="Y126" s="11"/>
      <c r="Z126" s="11"/>
      <c r="AA126" s="11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x14ac:dyDescent="0.25">
      <c r="A127" s="8" t="s">
        <v>49</v>
      </c>
      <c r="B127" s="5">
        <v>7495.8403893250679</v>
      </c>
      <c r="C127" s="5">
        <v>4115.1803809081421</v>
      </c>
      <c r="D127" s="5">
        <v>9156.8429013469486</v>
      </c>
      <c r="E127" s="5">
        <v>1477.0391519424106</v>
      </c>
      <c r="F127" s="5">
        <v>19576.101034543593</v>
      </c>
      <c r="G127" s="5">
        <v>7305.2116901122836</v>
      </c>
      <c r="H127" s="5">
        <v>6545.363028914473</v>
      </c>
      <c r="I127" s="5">
        <v>1111.7785674367965</v>
      </c>
      <c r="J127" s="5">
        <v>87578.557008267642</v>
      </c>
      <c r="W127" s="10"/>
      <c r="X127" s="11"/>
      <c r="Y127" s="11"/>
      <c r="Z127" s="11"/>
      <c r="AA127" s="11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x14ac:dyDescent="0.25">
      <c r="A128" s="8" t="s">
        <v>50</v>
      </c>
      <c r="B128" s="5">
        <v>9195.5415563431397</v>
      </c>
      <c r="C128" s="5">
        <v>5573.4789731524388</v>
      </c>
      <c r="D128" s="5">
        <v>11873.657279025005</v>
      </c>
      <c r="E128" s="5">
        <v>2011.1276987691615</v>
      </c>
      <c r="F128" s="5">
        <v>27737.808621116299</v>
      </c>
      <c r="G128" s="5">
        <v>10690.865183286478</v>
      </c>
      <c r="H128" s="5">
        <v>9537.2935152622213</v>
      </c>
      <c r="I128" s="5">
        <v>1271.7238322602216</v>
      </c>
      <c r="J128" s="5">
        <v>91232.527590847923</v>
      </c>
      <c r="W128" s="10"/>
      <c r="X128" s="11"/>
      <c r="Y128" s="11"/>
      <c r="Z128" s="11"/>
      <c r="AA128" s="11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x14ac:dyDescent="0.25">
      <c r="A129" s="8" t="s">
        <v>51</v>
      </c>
      <c r="B129" s="5">
        <v>8227.997400331953</v>
      </c>
      <c r="C129" s="5">
        <v>4698.1237064490851</v>
      </c>
      <c r="D129" s="5">
        <v>11318.207110990978</v>
      </c>
      <c r="E129" s="5">
        <v>2443.2755639153661</v>
      </c>
      <c r="F129" s="5">
        <v>26734.082545628189</v>
      </c>
      <c r="G129" s="5">
        <v>9662.5581684508979</v>
      </c>
      <c r="H129" s="5">
        <v>8499.3328871215253</v>
      </c>
      <c r="I129" s="5">
        <v>1135.5892595267308</v>
      </c>
      <c r="J129" s="5">
        <v>94454.897790192408</v>
      </c>
      <c r="W129" s="10"/>
      <c r="X129" s="11"/>
      <c r="Y129" s="11"/>
      <c r="Z129" s="11"/>
      <c r="AA129" s="11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x14ac:dyDescent="0.25">
      <c r="A130" s="7" t="s">
        <v>52</v>
      </c>
      <c r="B130" s="5">
        <v>7571.2492057280851</v>
      </c>
      <c r="C130" s="5">
        <v>4503.2755958834759</v>
      </c>
      <c r="D130" s="5">
        <v>10910.293773771506</v>
      </c>
      <c r="E130" s="5">
        <v>2369.6848281250914</v>
      </c>
      <c r="F130" s="5">
        <v>25053.452247167545</v>
      </c>
      <c r="G130" s="5">
        <v>9816.0165415956599</v>
      </c>
      <c r="H130" s="5">
        <v>7146.5297320525287</v>
      </c>
      <c r="I130" s="5">
        <v>1108.0181563241729</v>
      </c>
      <c r="J130" s="5">
        <v>94261.490482599504</v>
      </c>
      <c r="W130" s="10"/>
      <c r="X130" s="11"/>
      <c r="Y130" s="11"/>
      <c r="Z130" s="11"/>
      <c r="AA130" s="11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x14ac:dyDescent="0.25">
      <c r="A131" s="7" t="s">
        <v>53</v>
      </c>
      <c r="B131" s="5">
        <v>7109.0510166017502</v>
      </c>
      <c r="C131" s="5">
        <v>3852.0461871174848</v>
      </c>
      <c r="D131" s="5">
        <v>9050.1920308320678</v>
      </c>
      <c r="E131" s="5">
        <v>2406.7729709148489</v>
      </c>
      <c r="F131" s="5">
        <v>21185.649312319303</v>
      </c>
      <c r="G131" s="5">
        <v>7932.6753347891936</v>
      </c>
      <c r="H131" s="5">
        <v>6670.0266002991921</v>
      </c>
      <c r="I131" s="5">
        <v>1026.8091720134205</v>
      </c>
      <c r="J131" s="5">
        <v>94649.068306947331</v>
      </c>
      <c r="W131" s="10"/>
      <c r="X131" s="11"/>
      <c r="Y131" s="11"/>
      <c r="Z131" s="11"/>
      <c r="AA131" s="11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x14ac:dyDescent="0.25">
      <c r="A132" s="7" t="s">
        <v>54</v>
      </c>
      <c r="B132" s="5">
        <v>7648.8555859835178</v>
      </c>
      <c r="C132" s="5">
        <v>3986.8225958828061</v>
      </c>
      <c r="D132" s="5">
        <v>9633.815109796762</v>
      </c>
      <c r="E132" s="5">
        <v>2280.7716182987947</v>
      </c>
      <c r="F132" s="5">
        <v>20872.259907639633</v>
      </c>
      <c r="G132" s="5">
        <v>8048.503762615017</v>
      </c>
      <c r="H132" s="5">
        <v>7219.0225017514531</v>
      </c>
      <c r="I132" s="5">
        <v>996.10195081869017</v>
      </c>
      <c r="J132" s="5">
        <v>96714.85874482269</v>
      </c>
      <c r="W132" s="10"/>
      <c r="X132" s="11"/>
      <c r="Y132" s="11"/>
      <c r="Z132" s="11"/>
      <c r="AA132" s="11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x14ac:dyDescent="0.25">
      <c r="A133" s="7" t="s">
        <v>55</v>
      </c>
      <c r="B133" s="5">
        <v>8643.0669864890297</v>
      </c>
      <c r="C133" s="5">
        <v>4144.5935375877307</v>
      </c>
      <c r="D133" s="5">
        <v>9977.0143132032281</v>
      </c>
      <c r="E133" s="5">
        <v>2553.9333260562312</v>
      </c>
      <c r="F133" s="5">
        <v>21839.788696185882</v>
      </c>
      <c r="G133" s="5">
        <v>8640.6678006496168</v>
      </c>
      <c r="H133" s="5">
        <v>7562.2337658330116</v>
      </c>
      <c r="I133" s="5">
        <v>1062.8393268604136</v>
      </c>
      <c r="J133" s="5">
        <v>99617.794831229505</v>
      </c>
      <c r="W133" s="10"/>
      <c r="X133" s="11"/>
      <c r="Y133" s="11"/>
      <c r="Z133" s="11"/>
      <c r="AA133" s="11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x14ac:dyDescent="0.25">
      <c r="A134" s="7" t="s">
        <v>56</v>
      </c>
      <c r="B134" s="5">
        <v>8324.2979132532055</v>
      </c>
      <c r="C134" s="5">
        <v>3817.3379327481075</v>
      </c>
      <c r="D134" s="5">
        <v>9186.6232372187696</v>
      </c>
      <c r="E134" s="5">
        <v>2990.7443211015593</v>
      </c>
      <c r="F134" s="5">
        <v>21826.120941531692</v>
      </c>
      <c r="G134" s="5">
        <v>7186.838404431227</v>
      </c>
      <c r="H134" s="5">
        <v>6983.167644212841</v>
      </c>
      <c r="I134" s="5">
        <v>1064.8050271066484</v>
      </c>
      <c r="J134" s="5">
        <v>101798.45733979657</v>
      </c>
      <c r="W134" s="10"/>
      <c r="X134" s="11"/>
      <c r="Y134" s="11"/>
      <c r="Z134" s="11"/>
      <c r="AA134" s="11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x14ac:dyDescent="0.25">
      <c r="A135" s="7" t="s">
        <v>57</v>
      </c>
      <c r="B135" s="5">
        <v>9000.762865918141</v>
      </c>
      <c r="C135" s="5">
        <v>4260.7229837510613</v>
      </c>
      <c r="D135" s="5">
        <v>9004.227807352474</v>
      </c>
      <c r="E135" s="5">
        <v>2656.4550996550397</v>
      </c>
      <c r="F135" s="5">
        <v>19971.922427493453</v>
      </c>
      <c r="G135" s="5">
        <v>6801.6800355950127</v>
      </c>
      <c r="H135" s="5">
        <v>6726.6063045178043</v>
      </c>
      <c r="I135" s="5">
        <v>1069.5119227306811</v>
      </c>
      <c r="J135" s="5">
        <v>103148.99653912708</v>
      </c>
      <c r="W135" s="10"/>
      <c r="X135" s="11"/>
      <c r="Y135" s="11"/>
      <c r="Z135" s="11"/>
      <c r="AA135" s="11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x14ac:dyDescent="0.25">
      <c r="A136" s="7" t="s">
        <v>58</v>
      </c>
      <c r="B136" s="5">
        <v>6192.710205739425</v>
      </c>
      <c r="C136" s="5">
        <v>3263.5330646992861</v>
      </c>
      <c r="D136" s="5">
        <v>6391.1312620748531</v>
      </c>
      <c r="E136" s="5">
        <v>2076.295473476805</v>
      </c>
      <c r="F136" s="5">
        <v>15009.840349970651</v>
      </c>
      <c r="G136" s="5">
        <v>5171.006202951472</v>
      </c>
      <c r="H136" s="5">
        <v>5204.9899197824025</v>
      </c>
      <c r="I136" s="5">
        <v>734.48678312009463</v>
      </c>
      <c r="J136" s="5">
        <v>97209.873870409545</v>
      </c>
      <c r="W136" s="10"/>
      <c r="X136" s="11"/>
      <c r="Y136" s="11"/>
      <c r="Z136" s="11"/>
      <c r="AA136" s="11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x14ac:dyDescent="0.25">
      <c r="A137" s="165" t="s">
        <v>59</v>
      </c>
      <c r="B137" s="4">
        <v>7551.7458181119018</v>
      </c>
      <c r="C137" s="4">
        <v>3331.6525668140744</v>
      </c>
      <c r="D137" s="4">
        <v>7105.4593347433192</v>
      </c>
      <c r="E137" s="4">
        <v>2370.896942895597</v>
      </c>
      <c r="F137" s="4">
        <v>17526.042107287059</v>
      </c>
      <c r="G137" s="4">
        <v>5971.1478561815038</v>
      </c>
      <c r="H137" s="4">
        <v>6630.2468756008466</v>
      </c>
      <c r="I137" s="4">
        <v>882.24226110363395</v>
      </c>
      <c r="J137" s="4">
        <v>88432.906364160735</v>
      </c>
      <c r="W137" s="10"/>
      <c r="X137" s="11"/>
      <c r="Y137" s="11"/>
      <c r="Z137" s="11"/>
      <c r="AA137" s="11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W138" s="10"/>
      <c r="X138" s="11"/>
      <c r="Y138" s="11"/>
      <c r="Z138" s="11"/>
      <c r="AA138" s="11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x14ac:dyDescent="0.25">
      <c r="U139" s="15"/>
      <c r="W139" s="10"/>
      <c r="X139" s="11"/>
      <c r="Y139" s="11"/>
      <c r="Z139" s="11"/>
      <c r="AA139" s="11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40.5" x14ac:dyDescent="0.25">
      <c r="A140" s="14"/>
      <c r="B140" s="13" t="s">
        <v>80</v>
      </c>
      <c r="C140" s="13" t="s">
        <v>81</v>
      </c>
      <c r="D140" s="13" t="s">
        <v>82</v>
      </c>
      <c r="E140" s="13" t="s">
        <v>83</v>
      </c>
      <c r="F140" s="13" t="s">
        <v>84</v>
      </c>
      <c r="G140" s="13" t="s">
        <v>85</v>
      </c>
      <c r="H140" s="13" t="s">
        <v>86</v>
      </c>
      <c r="I140" s="13" t="s">
        <v>87</v>
      </c>
      <c r="J140" s="13" t="s">
        <v>88</v>
      </c>
      <c r="K140" s="13" t="s">
        <v>134</v>
      </c>
      <c r="U140" s="12"/>
      <c r="V140" s="12"/>
      <c r="W140" s="10"/>
      <c r="X140" s="11"/>
      <c r="Y140" s="11"/>
      <c r="Z140" s="11"/>
      <c r="AA140" s="11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13" x14ac:dyDescent="0.3">
      <c r="A141" s="280" t="s">
        <v>11</v>
      </c>
      <c r="B141" s="280"/>
      <c r="C141" s="280"/>
      <c r="D141" s="280"/>
      <c r="E141" s="280"/>
      <c r="F141" s="280"/>
      <c r="G141" s="280"/>
      <c r="H141" s="280"/>
      <c r="I141" s="280"/>
      <c r="J141" s="280"/>
      <c r="K141" s="9"/>
    </row>
    <row r="142" spans="1:38" x14ac:dyDescent="0.25">
      <c r="A142" s="8" t="s">
        <v>49</v>
      </c>
      <c r="B142" s="5">
        <v>2000.9348078209011</v>
      </c>
      <c r="C142" s="5">
        <v>5301.6107466380572</v>
      </c>
      <c r="D142" s="5">
        <v>5541.5629554373654</v>
      </c>
      <c r="E142" s="5">
        <v>3404.6552292968563</v>
      </c>
      <c r="F142" s="5">
        <v>6256.08731052864</v>
      </c>
      <c r="G142" s="5">
        <v>1820.9706512214198</v>
      </c>
      <c r="H142" s="5">
        <v>2427.5165123530055</v>
      </c>
      <c r="I142" s="5">
        <v>883.82396907745328</v>
      </c>
      <c r="J142" s="5">
        <v>3375.327737110274</v>
      </c>
      <c r="K142" s="5">
        <v>88374.398500785348</v>
      </c>
    </row>
    <row r="143" spans="1:38" x14ac:dyDescent="0.25">
      <c r="A143" s="8" t="s">
        <v>50</v>
      </c>
      <c r="B143" s="5">
        <v>2735.2861247315254</v>
      </c>
      <c r="C143" s="5">
        <v>7446.1272536235347</v>
      </c>
      <c r="D143" s="5">
        <v>7667.1861415488875</v>
      </c>
      <c r="E143" s="5">
        <v>4726.0865694385857</v>
      </c>
      <c r="F143" s="5">
        <v>6226.492009897448</v>
      </c>
      <c r="G143" s="5">
        <v>2192.8025319491931</v>
      </c>
      <c r="H143" s="5">
        <v>3539.4831135634136</v>
      </c>
      <c r="I143" s="5">
        <v>1294.5919930800856</v>
      </c>
      <c r="J143" s="5">
        <v>4263.6415395257773</v>
      </c>
      <c r="K143" s="5">
        <v>118734.03188349228</v>
      </c>
    </row>
    <row r="144" spans="1:38" x14ac:dyDescent="0.25">
      <c r="A144" s="8" t="s">
        <v>51</v>
      </c>
      <c r="B144" s="5">
        <v>2923.1373970339628</v>
      </c>
      <c r="C144" s="5">
        <v>6548.4809844168658</v>
      </c>
      <c r="D144" s="5">
        <v>6819.816471206439</v>
      </c>
      <c r="E144" s="5">
        <v>4580.0425223832526</v>
      </c>
      <c r="F144" s="5">
        <v>5883.9602783442551</v>
      </c>
      <c r="G144" s="5">
        <v>2130.4860444218311</v>
      </c>
      <c r="H144" s="5">
        <v>3041.2185810997953</v>
      </c>
      <c r="I144" s="5">
        <v>1118.0027001977769</v>
      </c>
      <c r="J144" s="5">
        <v>3992.1489676725109</v>
      </c>
      <c r="K144" s="5">
        <v>110456.15441392192</v>
      </c>
    </row>
    <row r="145" spans="1:20" x14ac:dyDescent="0.25">
      <c r="A145" s="7" t="s">
        <v>52</v>
      </c>
      <c r="B145" s="5">
        <v>3134.1798807410933</v>
      </c>
      <c r="C145" s="5">
        <v>6082.2326980184871</v>
      </c>
      <c r="D145" s="5">
        <v>6892.9472227697697</v>
      </c>
      <c r="E145" s="5">
        <v>4430.823450374116</v>
      </c>
      <c r="F145" s="5">
        <v>5616.2904518979494</v>
      </c>
      <c r="G145" s="5">
        <v>1943.7161795269594</v>
      </c>
      <c r="H145" s="5">
        <v>3192.8911021021263</v>
      </c>
      <c r="I145" s="5">
        <v>906.90099378957109</v>
      </c>
      <c r="J145" s="5">
        <v>3758.7673420286765</v>
      </c>
      <c r="K145" s="5">
        <v>105099.33211086167</v>
      </c>
    </row>
    <row r="146" spans="1:20" x14ac:dyDescent="0.25">
      <c r="A146" s="7" t="s">
        <v>53</v>
      </c>
      <c r="B146" s="5">
        <v>2641.4030997377035</v>
      </c>
      <c r="C146" s="5">
        <v>5806.4909715387894</v>
      </c>
      <c r="D146" s="5">
        <v>6099.1739157404945</v>
      </c>
      <c r="E146" s="5">
        <v>3884.7008957680882</v>
      </c>
      <c r="F146" s="5">
        <v>6002.4192234424099</v>
      </c>
      <c r="G146" s="5">
        <v>1705.3014517537374</v>
      </c>
      <c r="H146" s="5">
        <v>2958.2747170139301</v>
      </c>
      <c r="I146" s="5">
        <v>915.54127587062351</v>
      </c>
      <c r="J146" s="5">
        <v>3530.3368352263542</v>
      </c>
      <c r="K146" s="5">
        <v>93342.879960923165</v>
      </c>
    </row>
    <row r="147" spans="1:20" x14ac:dyDescent="0.25">
      <c r="A147" s="7" t="s">
        <v>54</v>
      </c>
      <c r="B147" s="5">
        <v>2775.8041029480833</v>
      </c>
      <c r="C147" s="5">
        <v>6102.1809205304971</v>
      </c>
      <c r="D147" s="5">
        <v>6329.1714256867563</v>
      </c>
      <c r="E147" s="5">
        <v>3703.084464437482</v>
      </c>
      <c r="F147" s="5">
        <v>5642.1629286978659</v>
      </c>
      <c r="G147" s="5">
        <v>1805.0574745138688</v>
      </c>
      <c r="H147" s="5">
        <v>3258.762624557145</v>
      </c>
      <c r="I147" s="5">
        <v>892.26586867274182</v>
      </c>
      <c r="J147" s="5">
        <v>3782.7726205029771</v>
      </c>
      <c r="K147" s="5">
        <v>95565.417463393111</v>
      </c>
    </row>
    <row r="148" spans="1:20" x14ac:dyDescent="0.25">
      <c r="A148" s="7" t="s">
        <v>55</v>
      </c>
      <c r="B148" s="5">
        <v>3282.0862283183883</v>
      </c>
      <c r="C148" s="5">
        <v>6529.3842619652733</v>
      </c>
      <c r="D148" s="5">
        <v>6794.4942972205226</v>
      </c>
      <c r="E148" s="5">
        <v>3652.760440507855</v>
      </c>
      <c r="F148" s="5">
        <v>6015.9584923306711</v>
      </c>
      <c r="G148" s="5">
        <v>1895.356813137081</v>
      </c>
      <c r="H148" s="5">
        <v>3608.3755024786956</v>
      </c>
      <c r="I148" s="5">
        <v>944.07962780941943</v>
      </c>
      <c r="J148" s="5">
        <v>3875.8847235733597</v>
      </c>
      <c r="K148" s="5">
        <v>101705.08651151969</v>
      </c>
    </row>
    <row r="149" spans="1:20" x14ac:dyDescent="0.25">
      <c r="A149" s="7" t="s">
        <v>56</v>
      </c>
      <c r="B149" s="5">
        <v>3212.2809374794529</v>
      </c>
      <c r="C149" s="5">
        <v>5939.801644497601</v>
      </c>
      <c r="D149" s="5">
        <v>6440.0456169638119</v>
      </c>
      <c r="E149" s="5">
        <v>3326.6224169003008</v>
      </c>
      <c r="F149" s="5">
        <v>5558.6633797614413</v>
      </c>
      <c r="G149" s="5">
        <v>2092.6872848169814</v>
      </c>
      <c r="H149" s="5">
        <v>3527.9110629640859</v>
      </c>
      <c r="I149" s="5">
        <v>1031.4554289422344</v>
      </c>
      <c r="J149" s="5">
        <v>3616.0492866843229</v>
      </c>
      <c r="K149" s="5">
        <v>96765.050131124663</v>
      </c>
    </row>
    <row r="150" spans="1:20" x14ac:dyDescent="0.25">
      <c r="A150" s="7" t="s">
        <v>57</v>
      </c>
      <c r="B150" s="5">
        <v>2722.2889869073601</v>
      </c>
      <c r="C150" s="5">
        <v>5364.8843208250692</v>
      </c>
      <c r="D150" s="5">
        <v>6196.4702650649078</v>
      </c>
      <c r="E150" s="5">
        <v>3257.0449482727008</v>
      </c>
      <c r="F150" s="5">
        <v>4992.9806068733633</v>
      </c>
      <c r="G150" s="5">
        <v>2173.6732598046888</v>
      </c>
      <c r="H150" s="5">
        <v>3165.8014905019409</v>
      </c>
      <c r="I150" s="5">
        <v>1026.7776450405784</v>
      </c>
      <c r="J150" s="5">
        <v>3265.1298116194771</v>
      </c>
      <c r="K150" s="5">
        <v>92182.456899464189</v>
      </c>
    </row>
    <row r="151" spans="1:20" x14ac:dyDescent="0.25">
      <c r="A151" s="7" t="s">
        <v>58</v>
      </c>
      <c r="B151" s="5">
        <v>1634.5071546747181</v>
      </c>
      <c r="C151" s="5">
        <v>4075.8535218515103</v>
      </c>
      <c r="D151" s="5">
        <v>4779.6453349307649</v>
      </c>
      <c r="E151" s="5">
        <v>2401.8814056957126</v>
      </c>
      <c r="F151" s="5">
        <v>3987.0573585190809</v>
      </c>
      <c r="G151" s="5">
        <v>1541.3259956221689</v>
      </c>
      <c r="H151" s="5">
        <v>2678.1361360632704</v>
      </c>
      <c r="I151" s="5">
        <v>790.39547855162425</v>
      </c>
      <c r="J151" s="5">
        <v>2459.982598987302</v>
      </c>
      <c r="K151" s="5">
        <v>68733.711663950453</v>
      </c>
    </row>
    <row r="152" spans="1:20" x14ac:dyDescent="0.25">
      <c r="A152" s="7" t="s">
        <v>59</v>
      </c>
      <c r="B152" s="5">
        <v>1979.3631993847339</v>
      </c>
      <c r="C152" s="5">
        <v>4702.5372043837724</v>
      </c>
      <c r="D152" s="5">
        <v>5703.5825802730251</v>
      </c>
      <c r="E152" s="5">
        <v>2817.1834262641801</v>
      </c>
      <c r="F152" s="5">
        <v>4494.8900211497794</v>
      </c>
      <c r="G152" s="5">
        <v>1879.1553547394733</v>
      </c>
      <c r="H152" s="5">
        <v>3281.0321092097674</v>
      </c>
      <c r="I152" s="5">
        <v>798.56354547202466</v>
      </c>
      <c r="J152" s="5">
        <v>2825.4479907710056</v>
      </c>
      <c r="K152" s="4">
        <v>80239.623726206511</v>
      </c>
    </row>
    <row r="153" spans="1:20" ht="39.75" customHeight="1" x14ac:dyDescent="0.25">
      <c r="A153" s="291" t="s">
        <v>89</v>
      </c>
      <c r="B153" s="291"/>
      <c r="C153" s="291"/>
      <c r="D153" s="291"/>
      <c r="E153" s="291"/>
      <c r="F153" s="291"/>
      <c r="G153" s="291"/>
      <c r="H153" s="291"/>
      <c r="I153" s="291"/>
      <c r="J153" s="291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3" x14ac:dyDescent="0.25">
      <c r="A154" s="277" t="s">
        <v>297</v>
      </c>
      <c r="B154" s="277"/>
      <c r="C154" s="277"/>
      <c r="D154" s="277"/>
      <c r="E154" s="277"/>
      <c r="F154" s="277"/>
      <c r="G154" s="27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3" x14ac:dyDescent="0.3">
      <c r="A155" s="2"/>
      <c r="B155" s="2"/>
      <c r="C155" s="2"/>
      <c r="D155" s="2"/>
      <c r="E155" s="2"/>
      <c r="F155" s="2"/>
      <c r="G155" s="2"/>
    </row>
  </sheetData>
  <mergeCells count="29">
    <mergeCell ref="C7:D7"/>
    <mergeCell ref="A120:H120"/>
    <mergeCell ref="A153:J153"/>
    <mergeCell ref="B4:H4"/>
    <mergeCell ref="B6:F6"/>
    <mergeCell ref="B7:B8"/>
    <mergeCell ref="A60:H60"/>
    <mergeCell ref="A9:G9"/>
    <mergeCell ref="G7:G8"/>
    <mergeCell ref="E7:E8"/>
    <mergeCell ref="A7:A8"/>
    <mergeCell ref="H7:H8"/>
    <mergeCell ref="F7:F8"/>
    <mergeCell ref="B65:F65"/>
    <mergeCell ref="E66:E67"/>
    <mergeCell ref="B68:H68"/>
    <mergeCell ref="A154:G154"/>
    <mergeCell ref="A66:A67"/>
    <mergeCell ref="A119:J119"/>
    <mergeCell ref="A141:J141"/>
    <mergeCell ref="D66:D67"/>
    <mergeCell ref="G65:G67"/>
    <mergeCell ref="H65:H67"/>
    <mergeCell ref="A126:J126"/>
    <mergeCell ref="I65:I67"/>
    <mergeCell ref="J65:J67"/>
    <mergeCell ref="F66:F67"/>
    <mergeCell ref="B66:B67"/>
    <mergeCell ref="C66:C67"/>
  </mergeCells>
  <pageMargins left="0.25" right="0.25" top="0.75" bottom="0.75" header="0.3" footer="0.3"/>
  <pageSetup paperSize="9" scale="77" fitToHeight="0" orientation="landscape" r:id="rId1"/>
  <headerFooter alignWithMargins="0"/>
  <rowBreaks count="2" manualBreakCount="2">
    <brk id="62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2"/>
  <sheetViews>
    <sheetView zoomScaleNormal="100" zoomScaleSheetLayoutView="100" workbookViewId="0"/>
  </sheetViews>
  <sheetFormatPr defaultColWidth="9.1796875" defaultRowHeight="12.5" x14ac:dyDescent="0.25"/>
  <cols>
    <col min="1" max="1" width="10.54296875" style="1" customWidth="1"/>
    <col min="2" max="2" width="19.7265625" style="1" customWidth="1"/>
    <col min="3" max="3" width="13.1796875" style="1" customWidth="1"/>
    <col min="4" max="4" width="13.453125" style="1" customWidth="1"/>
    <col min="5" max="5" width="12.54296875" style="1" customWidth="1"/>
    <col min="6" max="6" width="15.81640625" style="114" customWidth="1"/>
    <col min="7" max="7" width="9" style="1" customWidth="1"/>
    <col min="8" max="8" width="11.54296875" style="1" customWidth="1"/>
    <col min="9" max="9" width="16.7265625" style="1" customWidth="1"/>
    <col min="10" max="10" width="10.54296875" style="1" customWidth="1"/>
    <col min="11" max="11" width="14.26953125" style="1" customWidth="1"/>
    <col min="12" max="12" width="11.54296875" style="1" customWidth="1"/>
    <col min="13" max="13" width="15.54296875" style="1" customWidth="1"/>
    <col min="14" max="14" width="25.1796875" style="1" customWidth="1"/>
    <col min="15" max="22" width="11.1796875" style="1" customWidth="1"/>
    <col min="23" max="23" width="9.1796875" style="10"/>
    <col min="24" max="27" width="9.1796875" style="11"/>
    <col min="28" max="38" width="9.1796875" style="10"/>
    <col min="39" max="16384" width="9.1796875" style="1"/>
  </cols>
  <sheetData>
    <row r="1" spans="1:34" x14ac:dyDescent="0.25">
      <c r="B1" s="43"/>
      <c r="C1" s="43"/>
      <c r="D1" s="43"/>
      <c r="E1" s="43"/>
      <c r="F1" s="132"/>
      <c r="G1" s="43"/>
      <c r="H1" s="43"/>
    </row>
    <row r="2" spans="1:34" x14ac:dyDescent="0.25">
      <c r="A2" s="6" t="s">
        <v>91</v>
      </c>
      <c r="B2" s="25"/>
      <c r="C2" s="25"/>
      <c r="D2" s="25"/>
      <c r="E2" s="25"/>
      <c r="F2" s="130"/>
      <c r="G2" s="25"/>
      <c r="H2" s="47"/>
      <c r="I2" s="47"/>
      <c r="J2" s="47"/>
      <c r="K2" s="47"/>
      <c r="L2" s="25"/>
      <c r="M2" s="25"/>
      <c r="N2" s="25"/>
      <c r="O2" s="26"/>
      <c r="P2" s="26"/>
      <c r="Q2" s="26"/>
      <c r="R2" s="26"/>
      <c r="S2" s="26"/>
      <c r="T2" s="26"/>
      <c r="U2" s="26"/>
      <c r="V2" s="26"/>
    </row>
    <row r="3" spans="1:34" x14ac:dyDescent="0.25">
      <c r="A3" s="34"/>
      <c r="W3" s="3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4" ht="12.75" customHeight="1" x14ac:dyDescent="0.25">
      <c r="A4" s="34"/>
      <c r="B4" s="309" t="s">
        <v>61</v>
      </c>
      <c r="C4" s="290"/>
      <c r="D4" s="290"/>
      <c r="E4" s="290"/>
      <c r="F4" s="290"/>
      <c r="G4" s="310"/>
      <c r="H4" s="310"/>
      <c r="I4" s="310"/>
      <c r="J4" s="310"/>
      <c r="K4" s="301" t="s">
        <v>62</v>
      </c>
      <c r="L4" s="311" t="s">
        <v>92</v>
      </c>
      <c r="M4" s="301" t="s">
        <v>93</v>
      </c>
      <c r="N4" s="301" t="s">
        <v>94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4" ht="69" customHeight="1" x14ac:dyDescent="0.25">
      <c r="A5" s="48" t="s">
        <v>251</v>
      </c>
      <c r="B5" s="49" t="s">
        <v>65</v>
      </c>
      <c r="C5" s="49" t="s">
        <v>95</v>
      </c>
      <c r="D5" s="49" t="s">
        <v>96</v>
      </c>
      <c r="E5" s="49" t="s">
        <v>66</v>
      </c>
      <c r="F5" s="133" t="s">
        <v>97</v>
      </c>
      <c r="G5" s="50" t="s">
        <v>98</v>
      </c>
      <c r="H5" s="51" t="s">
        <v>99</v>
      </c>
      <c r="I5" s="51" t="s">
        <v>100</v>
      </c>
      <c r="J5" s="50" t="s">
        <v>69</v>
      </c>
      <c r="K5" s="301"/>
      <c r="L5" s="311"/>
      <c r="M5" s="301"/>
      <c r="N5" s="301"/>
      <c r="O5" s="52"/>
      <c r="P5" s="52"/>
      <c r="Q5" s="52"/>
      <c r="R5" s="52"/>
      <c r="S5" s="52"/>
      <c r="T5" s="52"/>
      <c r="U5" s="52"/>
      <c r="V5" s="5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3" x14ac:dyDescent="0.3">
      <c r="A6" s="308" t="s">
        <v>101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2" t="s">
        <v>12</v>
      </c>
      <c r="N6" s="32"/>
      <c r="O6" s="41"/>
      <c r="P6" s="41"/>
      <c r="Q6" s="41"/>
      <c r="R6" s="41"/>
      <c r="S6" s="41"/>
      <c r="T6" s="41"/>
      <c r="U6" s="41"/>
      <c r="V6" s="4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5">
      <c r="A7" s="127">
        <v>31260</v>
      </c>
      <c r="B7" s="53">
        <v>159.09190939999999</v>
      </c>
      <c r="C7" s="53">
        <v>74.057637</v>
      </c>
      <c r="D7" s="54">
        <v>5.5805407000000002</v>
      </c>
      <c r="E7" s="54">
        <v>33.0582913</v>
      </c>
      <c r="F7" s="134">
        <v>14.0109394</v>
      </c>
      <c r="G7" s="53">
        <v>73.409752800000007</v>
      </c>
      <c r="H7" s="53">
        <v>49.402223300000003</v>
      </c>
      <c r="I7" s="53">
        <v>8.5958638000000001</v>
      </c>
      <c r="J7" s="55">
        <v>417.20715770000004</v>
      </c>
      <c r="K7" s="56"/>
      <c r="L7" s="57">
        <v>6675.5378569000004</v>
      </c>
      <c r="M7" s="58">
        <v>6.2497909028972769</v>
      </c>
      <c r="N7" s="58"/>
      <c r="P7" s="58"/>
      <c r="R7" s="58"/>
      <c r="S7" s="58"/>
      <c r="T7" s="58"/>
      <c r="U7" s="58"/>
      <c r="V7" s="5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5">
      <c r="A8" s="127">
        <v>31625</v>
      </c>
      <c r="B8" s="53">
        <v>171.7855697</v>
      </c>
      <c r="C8" s="53">
        <v>73.254959200000002</v>
      </c>
      <c r="D8" s="59">
        <v>6.1169199000000001</v>
      </c>
      <c r="E8" s="59">
        <v>35.059041800000003</v>
      </c>
      <c r="F8" s="131">
        <v>14.8768993</v>
      </c>
      <c r="G8" s="53">
        <v>74.399216999999993</v>
      </c>
      <c r="H8" s="53">
        <v>49.547322000000001</v>
      </c>
      <c r="I8" s="53">
        <v>11.1678604</v>
      </c>
      <c r="J8" s="55">
        <v>436.20778929999994</v>
      </c>
      <c r="K8" s="56"/>
      <c r="L8" s="57">
        <v>6918.5250527999997</v>
      </c>
      <c r="M8" s="58">
        <v>6.3049246186289665</v>
      </c>
      <c r="N8" s="58"/>
      <c r="O8" s="58"/>
      <c r="P8" s="58"/>
      <c r="Q8" s="58"/>
      <c r="R8" s="58"/>
      <c r="S8" s="58"/>
      <c r="T8" s="58"/>
      <c r="U8" s="58"/>
      <c r="V8" s="58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127">
        <v>31990</v>
      </c>
      <c r="B9" s="53">
        <v>170.04762120000001</v>
      </c>
      <c r="C9" s="53">
        <v>65.735477200000005</v>
      </c>
      <c r="D9" s="60">
        <v>5.7310813999999999</v>
      </c>
      <c r="E9" s="60">
        <v>32.508787499999997</v>
      </c>
      <c r="F9" s="131">
        <v>12.725882800000001</v>
      </c>
      <c r="G9" s="53">
        <v>69.474852400000003</v>
      </c>
      <c r="H9" s="53">
        <v>44.558912999999997</v>
      </c>
      <c r="I9" s="53">
        <v>7.8476859000000001</v>
      </c>
      <c r="J9" s="55">
        <v>408.63030140000006</v>
      </c>
      <c r="K9" s="56"/>
      <c r="L9" s="57">
        <v>7092.2573214000004</v>
      </c>
      <c r="M9" s="58">
        <v>5.761639530012669</v>
      </c>
      <c r="N9" s="58"/>
      <c r="O9" s="58"/>
      <c r="P9" s="58"/>
      <c r="Q9" s="58"/>
      <c r="R9" s="58"/>
      <c r="S9" s="58"/>
      <c r="T9" s="58"/>
      <c r="U9" s="58"/>
      <c r="V9" s="5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127">
        <v>32356</v>
      </c>
      <c r="B10" s="53">
        <v>171.83266810000001</v>
      </c>
      <c r="C10" s="53">
        <v>60.517681699999997</v>
      </c>
      <c r="D10" s="60">
        <v>5.1720474999999997</v>
      </c>
      <c r="E10" s="60">
        <v>34.353368400000001</v>
      </c>
      <c r="F10" s="131">
        <v>13.586419899999999</v>
      </c>
      <c r="G10" s="53">
        <v>68.465253399999995</v>
      </c>
      <c r="H10" s="53">
        <v>46.127006799999997</v>
      </c>
      <c r="I10" s="53">
        <v>9.0946639999999999</v>
      </c>
      <c r="J10" s="55">
        <v>409.14910980000002</v>
      </c>
      <c r="K10" s="56"/>
      <c r="L10" s="57">
        <v>7353.2863914999998</v>
      </c>
      <c r="M10" s="58">
        <v>5.5641666598618302</v>
      </c>
      <c r="N10" s="58"/>
      <c r="O10" s="58"/>
      <c r="P10" s="58"/>
      <c r="R10" s="58"/>
      <c r="S10" s="58"/>
      <c r="T10" s="58"/>
      <c r="U10" s="58"/>
      <c r="V10" s="58"/>
      <c r="X10" s="61"/>
      <c r="Y10" s="61"/>
      <c r="AD10" s="62"/>
    </row>
    <row r="11" spans="1:34" x14ac:dyDescent="0.25">
      <c r="A11" s="127">
        <v>32721</v>
      </c>
      <c r="B11" s="53">
        <v>185.49879859999999</v>
      </c>
      <c r="C11" s="53">
        <v>59.157727000000001</v>
      </c>
      <c r="D11" s="60">
        <v>6.3066291999999997</v>
      </c>
      <c r="E11" s="60">
        <v>43.882005499999998</v>
      </c>
      <c r="F11" s="131">
        <v>12.635411299999999</v>
      </c>
      <c r="G11" s="53">
        <v>71.2227745</v>
      </c>
      <c r="H11" s="53">
        <v>48.343592600000001</v>
      </c>
      <c r="I11" s="53">
        <v>11.518067200000001</v>
      </c>
      <c r="J11" s="55">
        <v>438.56500590000002</v>
      </c>
      <c r="K11" s="56"/>
      <c r="L11" s="57">
        <v>7715.2730129000001</v>
      </c>
      <c r="M11" s="58">
        <v>5.6843744241676957</v>
      </c>
      <c r="N11" s="58"/>
      <c r="O11" s="58"/>
      <c r="P11" s="58"/>
      <c r="Q11" s="58"/>
      <c r="R11" s="58"/>
      <c r="S11" s="58"/>
      <c r="T11" s="58"/>
      <c r="U11" s="58"/>
      <c r="V11" s="58"/>
      <c r="X11" s="61"/>
      <c r="AD11" s="62"/>
    </row>
    <row r="12" spans="1:34" x14ac:dyDescent="0.25">
      <c r="A12" s="127">
        <v>33086</v>
      </c>
      <c r="B12" s="53">
        <v>193.4316676</v>
      </c>
      <c r="C12" s="53">
        <v>48.655906100000003</v>
      </c>
      <c r="D12" s="60">
        <v>6.6328402000000004</v>
      </c>
      <c r="E12" s="60">
        <v>40.039841799999998</v>
      </c>
      <c r="F12" s="131">
        <v>10.877133300000001</v>
      </c>
      <c r="G12" s="53">
        <v>73.9470089</v>
      </c>
      <c r="H12" s="53">
        <v>42.580930600000002</v>
      </c>
      <c r="I12" s="53">
        <v>17.021769299999999</v>
      </c>
      <c r="J12" s="55">
        <v>433.18709780000006</v>
      </c>
      <c r="K12" s="56"/>
      <c r="L12" s="57">
        <v>7807.9828870000001</v>
      </c>
      <c r="M12" s="58">
        <v>5.5480026540688305</v>
      </c>
      <c r="N12" s="58"/>
      <c r="O12" s="58"/>
      <c r="P12" s="58"/>
      <c r="Q12" s="58"/>
      <c r="R12" s="58"/>
      <c r="S12" s="58"/>
      <c r="T12" s="58"/>
      <c r="U12" s="58"/>
      <c r="V12" s="58"/>
      <c r="X12" s="61"/>
      <c r="AD12" s="62"/>
    </row>
    <row r="13" spans="1:34" x14ac:dyDescent="0.25">
      <c r="A13" s="127">
        <v>33451</v>
      </c>
      <c r="B13" s="53">
        <v>185.4002509</v>
      </c>
      <c r="C13" s="53">
        <v>54.370347199999998</v>
      </c>
      <c r="D13" s="60">
        <v>7.6684656999999996</v>
      </c>
      <c r="E13" s="60">
        <v>39.046013199999997</v>
      </c>
      <c r="F13" s="131">
        <v>10.717421699999999</v>
      </c>
      <c r="G13" s="53">
        <v>68.403573300000005</v>
      </c>
      <c r="H13" s="53">
        <v>41.509562899999999</v>
      </c>
      <c r="I13" s="53">
        <v>14.469199100000001</v>
      </c>
      <c r="J13" s="55">
        <v>421.584834</v>
      </c>
      <c r="K13" s="56"/>
      <c r="L13" s="57">
        <v>7620.7032112999996</v>
      </c>
      <c r="M13" s="58">
        <v>5.5320988406276319</v>
      </c>
      <c r="N13" s="58"/>
      <c r="O13" s="58"/>
      <c r="P13" s="58"/>
      <c r="Q13" s="58"/>
      <c r="R13" s="58"/>
      <c r="S13" s="58"/>
      <c r="T13" s="58"/>
      <c r="U13" s="58"/>
      <c r="V13" s="58"/>
      <c r="X13" s="61"/>
      <c r="AD13" s="62"/>
    </row>
    <row r="14" spans="1:34" x14ac:dyDescent="0.25">
      <c r="A14" s="127">
        <v>33817</v>
      </c>
      <c r="B14" s="53">
        <v>184.71423440000001</v>
      </c>
      <c r="C14" s="53">
        <v>42.360166399999997</v>
      </c>
      <c r="D14" s="60">
        <v>5.4643733000000001</v>
      </c>
      <c r="E14" s="142">
        <v>36.117001500000001</v>
      </c>
      <c r="F14" s="131">
        <v>9.9821378000000003</v>
      </c>
      <c r="G14" s="53">
        <v>61.066886199999999</v>
      </c>
      <c r="H14" s="53">
        <v>37.1980942</v>
      </c>
      <c r="I14" s="53">
        <v>13.912660199999999</v>
      </c>
      <c r="J14" s="55">
        <v>390.81555400000002</v>
      </c>
      <c r="K14" s="56"/>
      <c r="L14" s="57">
        <v>7613.3991011999997</v>
      </c>
      <c r="M14" s="58">
        <v>5.1332597806202083</v>
      </c>
      <c r="N14" s="58"/>
      <c r="O14" s="58"/>
      <c r="P14" s="58"/>
      <c r="Q14" s="58"/>
      <c r="R14" s="58"/>
      <c r="S14" s="58"/>
      <c r="T14" s="58"/>
      <c r="U14" s="58"/>
      <c r="V14" s="58"/>
      <c r="X14" s="61"/>
      <c r="AD14" s="62"/>
    </row>
    <row r="15" spans="1:34" x14ac:dyDescent="0.25">
      <c r="A15" s="127">
        <v>34182</v>
      </c>
      <c r="B15" s="53">
        <v>171.30377960000001</v>
      </c>
      <c r="C15" s="53">
        <v>47.834608600000003</v>
      </c>
      <c r="D15" s="60">
        <v>3.6955193999999998</v>
      </c>
      <c r="E15" s="60">
        <v>35.8300597</v>
      </c>
      <c r="F15" s="131">
        <v>9.0652147999999997</v>
      </c>
      <c r="G15" s="53">
        <v>60.0800166</v>
      </c>
      <c r="H15" s="53">
        <v>39.795536200000001</v>
      </c>
      <c r="I15" s="53">
        <v>16.559533999999999</v>
      </c>
      <c r="J15" s="55">
        <v>384.16426890000002</v>
      </c>
      <c r="K15" s="56"/>
      <c r="L15" s="57">
        <v>7589.4031314000003</v>
      </c>
      <c r="M15" s="58">
        <v>5.0618508761325227</v>
      </c>
      <c r="N15" s="58"/>
      <c r="O15" s="58"/>
      <c r="P15" s="58"/>
      <c r="Q15" s="58"/>
      <c r="R15" s="58"/>
      <c r="S15" s="58"/>
      <c r="T15" s="58"/>
      <c r="U15" s="58"/>
      <c r="V15" s="58"/>
      <c r="X15" s="61"/>
      <c r="AD15" s="62"/>
    </row>
    <row r="16" spans="1:34" x14ac:dyDescent="0.25">
      <c r="A16" s="127">
        <v>34547</v>
      </c>
      <c r="B16" s="53">
        <v>175.71240299999999</v>
      </c>
      <c r="C16" s="53">
        <v>43.784934900000003</v>
      </c>
      <c r="D16" s="60">
        <v>7.1124571000000003</v>
      </c>
      <c r="E16" s="60">
        <v>36.812530899999999</v>
      </c>
      <c r="F16" s="131">
        <v>14.377988999999999</v>
      </c>
      <c r="G16" s="53">
        <v>56.694182099999999</v>
      </c>
      <c r="H16" s="53">
        <v>40.84281</v>
      </c>
      <c r="I16" s="53">
        <v>19.261540100000001</v>
      </c>
      <c r="J16" s="55">
        <v>394.59884709999994</v>
      </c>
      <c r="K16" s="56"/>
      <c r="L16" s="57">
        <v>7861.6938744999998</v>
      </c>
      <c r="M16" s="58">
        <v>5.0192598872351315</v>
      </c>
      <c r="N16" s="58"/>
      <c r="O16" s="58"/>
      <c r="P16" s="58"/>
      <c r="Q16" s="58"/>
      <c r="R16" s="58"/>
      <c r="S16" s="58"/>
      <c r="T16" s="58"/>
      <c r="U16" s="58"/>
      <c r="V16" s="58"/>
      <c r="X16" s="61"/>
      <c r="AD16" s="62"/>
    </row>
    <row r="17" spans="1:30" x14ac:dyDescent="0.25">
      <c r="A17" s="127">
        <v>34912</v>
      </c>
      <c r="B17" s="53">
        <v>183.59530820000001</v>
      </c>
      <c r="C17" s="53">
        <v>39.692396100000003</v>
      </c>
      <c r="D17" s="60">
        <v>7.2780440999999998</v>
      </c>
      <c r="E17" s="60">
        <v>40.734835799999999</v>
      </c>
      <c r="F17" s="131">
        <v>13.4533477</v>
      </c>
      <c r="G17" s="53">
        <v>63.504760500000003</v>
      </c>
      <c r="H17" s="53">
        <v>40.809695400000003</v>
      </c>
      <c r="I17" s="53">
        <v>15.1988541</v>
      </c>
      <c r="J17" s="55">
        <v>404.26724189999999</v>
      </c>
      <c r="K17" s="56"/>
      <c r="L17" s="57">
        <v>8165.9187173999999</v>
      </c>
      <c r="M17" s="58">
        <v>4.9506645350092002</v>
      </c>
      <c r="N17" s="58"/>
      <c r="O17" s="58"/>
      <c r="P17" s="58"/>
      <c r="Q17" s="58"/>
      <c r="R17" s="58"/>
      <c r="S17" s="58"/>
      <c r="T17" s="58"/>
      <c r="U17" s="58"/>
      <c r="V17" s="58"/>
      <c r="X17" s="61"/>
      <c r="AD17" s="62"/>
    </row>
    <row r="18" spans="1:30" x14ac:dyDescent="0.25">
      <c r="A18" s="127">
        <v>35278</v>
      </c>
      <c r="B18" s="53">
        <v>184.7154582</v>
      </c>
      <c r="C18" s="53">
        <v>40.483197699999998</v>
      </c>
      <c r="D18" s="60">
        <v>10.077669500000001</v>
      </c>
      <c r="E18" s="60">
        <v>48.1931838</v>
      </c>
      <c r="F18" s="131">
        <v>17.0496117</v>
      </c>
      <c r="G18" s="53">
        <v>69.132604799999996</v>
      </c>
      <c r="H18" s="53">
        <v>36.790285300000001</v>
      </c>
      <c r="I18" s="53">
        <v>21.023506900000001</v>
      </c>
      <c r="J18" s="55">
        <v>427.46551790000001</v>
      </c>
      <c r="K18" s="56"/>
      <c r="L18" s="57">
        <v>8265.8648565000003</v>
      </c>
      <c r="M18" s="58">
        <v>5.1714554413971019</v>
      </c>
      <c r="N18" s="58"/>
      <c r="O18" s="58"/>
      <c r="P18" s="58"/>
      <c r="Q18" s="58"/>
      <c r="R18" s="58"/>
      <c r="S18" s="58"/>
      <c r="T18" s="58"/>
      <c r="U18" s="58"/>
      <c r="V18" s="58"/>
      <c r="X18" s="61"/>
      <c r="AD18" s="62"/>
    </row>
    <row r="19" spans="1:30" x14ac:dyDescent="0.25">
      <c r="A19" s="127">
        <v>35643</v>
      </c>
      <c r="B19" s="53">
        <v>194.1651105</v>
      </c>
      <c r="C19" s="53">
        <v>38.161279399999998</v>
      </c>
      <c r="D19" s="60">
        <v>7.3553898000000002</v>
      </c>
      <c r="E19" s="60">
        <v>46.661954199999997</v>
      </c>
      <c r="F19" s="131">
        <v>14.441374100000001</v>
      </c>
      <c r="G19" s="53">
        <v>74.119119699999999</v>
      </c>
      <c r="H19" s="53">
        <v>38.675822699999998</v>
      </c>
      <c r="I19" s="53">
        <v>15.9454669</v>
      </c>
      <c r="J19" s="55">
        <v>429.52551729999999</v>
      </c>
      <c r="K19" s="56"/>
      <c r="L19" s="57">
        <v>8250.3060526000008</v>
      </c>
      <c r="M19" s="58">
        <v>5.2061767716439968</v>
      </c>
      <c r="N19" s="58"/>
      <c r="O19" s="58"/>
      <c r="P19" s="58"/>
      <c r="Q19" s="58"/>
      <c r="R19" s="58"/>
      <c r="S19" s="58"/>
      <c r="T19" s="58"/>
      <c r="U19" s="58"/>
      <c r="V19" s="58"/>
      <c r="X19" s="61"/>
      <c r="AD19" s="62"/>
    </row>
    <row r="20" spans="1:30" x14ac:dyDescent="0.25">
      <c r="A20" s="127">
        <v>36008</v>
      </c>
      <c r="B20" s="53">
        <v>190.5932305</v>
      </c>
      <c r="C20" s="53">
        <v>29.9912992</v>
      </c>
      <c r="D20" s="60">
        <v>7.8908911000000002</v>
      </c>
      <c r="E20" s="60">
        <v>46.359586200000003</v>
      </c>
      <c r="F20" s="131">
        <v>12.1997711</v>
      </c>
      <c r="G20" s="53">
        <v>78.004429000000002</v>
      </c>
      <c r="H20" s="53">
        <v>36.540107300000003</v>
      </c>
      <c r="I20" s="53">
        <v>19.566829899999998</v>
      </c>
      <c r="J20" s="55">
        <v>421.14614430000006</v>
      </c>
      <c r="K20" s="56"/>
      <c r="L20" s="57">
        <v>8455.2334644000002</v>
      </c>
      <c r="M20" s="58">
        <v>4.9808931482873655</v>
      </c>
      <c r="N20" s="58"/>
      <c r="O20" s="58"/>
      <c r="P20" s="58"/>
      <c r="Q20" s="58"/>
      <c r="R20" s="58"/>
      <c r="S20" s="58"/>
      <c r="T20" s="58"/>
      <c r="U20" s="58"/>
      <c r="V20" s="58"/>
      <c r="X20" s="61"/>
      <c r="AD20" s="62"/>
    </row>
    <row r="21" spans="1:30" x14ac:dyDescent="0.25">
      <c r="A21" s="127">
        <v>36373</v>
      </c>
      <c r="B21" s="53">
        <v>204.2813089</v>
      </c>
      <c r="C21" s="53">
        <v>27.805276500000002</v>
      </c>
      <c r="D21" s="60">
        <v>8.2399311999999991</v>
      </c>
      <c r="E21" s="60">
        <v>44.8542494</v>
      </c>
      <c r="F21" s="131">
        <v>11.2283328</v>
      </c>
      <c r="G21" s="53">
        <v>73.198202800000004</v>
      </c>
      <c r="H21" s="53">
        <v>45.639864299999999</v>
      </c>
      <c r="I21" s="53">
        <v>24.8110395</v>
      </c>
      <c r="J21" s="55">
        <v>440.05820539999996</v>
      </c>
      <c r="K21" s="56"/>
      <c r="L21" s="57">
        <v>8603.6235892000004</v>
      </c>
      <c r="M21" s="58">
        <v>5.1148007678113494</v>
      </c>
      <c r="N21" s="58"/>
      <c r="O21" s="58"/>
      <c r="P21" s="58"/>
      <c r="Q21" s="58"/>
      <c r="R21" s="58"/>
      <c r="S21" s="58"/>
      <c r="T21" s="58"/>
      <c r="U21" s="58"/>
      <c r="V21" s="58"/>
      <c r="X21" s="61"/>
      <c r="AD21" s="62"/>
    </row>
    <row r="22" spans="1:30" x14ac:dyDescent="0.25">
      <c r="A22" s="127">
        <v>36739</v>
      </c>
      <c r="B22" s="53">
        <v>205.05208769999999</v>
      </c>
      <c r="C22" s="53">
        <v>30.750128499999999</v>
      </c>
      <c r="D22" s="60">
        <v>9.2418248999999992</v>
      </c>
      <c r="E22" s="60">
        <v>56.627518000000002</v>
      </c>
      <c r="F22" s="131">
        <v>8.1121841000000003</v>
      </c>
      <c r="G22" s="53">
        <v>81.824498700000007</v>
      </c>
      <c r="H22" s="53">
        <v>35.354948499999999</v>
      </c>
      <c r="I22" s="53">
        <v>30.334707000000002</v>
      </c>
      <c r="J22" s="55">
        <v>457.2978973999999</v>
      </c>
      <c r="K22" s="56"/>
      <c r="L22" s="57">
        <v>8911.5878905000009</v>
      </c>
      <c r="M22" s="58">
        <v>5.1314973607284076</v>
      </c>
      <c r="N22" s="58"/>
      <c r="O22" s="58"/>
      <c r="P22" s="58"/>
      <c r="Q22" s="58"/>
      <c r="R22" s="58"/>
      <c r="S22" s="58"/>
      <c r="T22" s="58"/>
      <c r="U22" s="58"/>
      <c r="V22" s="58"/>
      <c r="X22" s="61"/>
      <c r="AD22" s="62"/>
    </row>
    <row r="23" spans="1:30" x14ac:dyDescent="0.25">
      <c r="A23" s="127">
        <v>37104</v>
      </c>
      <c r="B23" s="53">
        <v>213.841365</v>
      </c>
      <c r="C23" s="53">
        <v>28.692948999999999</v>
      </c>
      <c r="D23" s="60">
        <v>10.650135799999999</v>
      </c>
      <c r="E23" s="60">
        <v>52.521127499999999</v>
      </c>
      <c r="F23" s="131">
        <v>7.9975401000000002</v>
      </c>
      <c r="G23" s="53">
        <v>81.208934099999993</v>
      </c>
      <c r="H23" s="53">
        <v>37.391330099999998</v>
      </c>
      <c r="I23" s="53">
        <v>26.609692899999999</v>
      </c>
      <c r="J23" s="55">
        <v>458.91307449999999</v>
      </c>
      <c r="K23" s="56"/>
      <c r="L23" s="57">
        <v>8971.8953963000004</v>
      </c>
      <c r="M23" s="58">
        <v>5.1150069659668036</v>
      </c>
      <c r="N23" s="58"/>
      <c r="O23" s="58"/>
      <c r="P23" s="58"/>
      <c r="Q23" s="58"/>
      <c r="R23" s="58"/>
      <c r="S23" s="58"/>
      <c r="T23" s="58"/>
      <c r="U23" s="58"/>
      <c r="V23" s="58"/>
      <c r="X23" s="61"/>
      <c r="AD23" s="62"/>
    </row>
    <row r="24" spans="1:30" x14ac:dyDescent="0.25">
      <c r="A24" s="127">
        <v>37469</v>
      </c>
      <c r="B24" s="53">
        <v>204.23605280000001</v>
      </c>
      <c r="C24" s="53">
        <v>28.4313222</v>
      </c>
      <c r="D24" s="60">
        <v>7.8930299000000002</v>
      </c>
      <c r="E24" s="60">
        <v>45.1782051</v>
      </c>
      <c r="F24" s="131">
        <v>6.9140474000000003</v>
      </c>
      <c r="G24" s="53">
        <v>78.911742000000004</v>
      </c>
      <c r="H24" s="53">
        <v>36.300269399999998</v>
      </c>
      <c r="I24" s="53">
        <v>27.7308333</v>
      </c>
      <c r="J24" s="55">
        <v>435.59550209999998</v>
      </c>
      <c r="K24" s="56"/>
      <c r="L24" s="57">
        <v>9150.2861487999999</v>
      </c>
      <c r="M24" s="58">
        <v>4.7604577060917972</v>
      </c>
      <c r="N24" s="58"/>
      <c r="O24" s="58"/>
      <c r="P24" s="58"/>
      <c r="Q24" s="58"/>
      <c r="R24" s="58"/>
      <c r="S24" s="58"/>
      <c r="T24" s="58"/>
      <c r="U24" s="58"/>
      <c r="V24" s="58"/>
      <c r="X24" s="61"/>
      <c r="AD24" s="62"/>
    </row>
    <row r="25" spans="1:30" x14ac:dyDescent="0.25">
      <c r="A25" s="127">
        <v>37834</v>
      </c>
      <c r="B25" s="53">
        <v>217.78105429999999</v>
      </c>
      <c r="C25" s="53">
        <v>32.298217999999999</v>
      </c>
      <c r="D25" s="60">
        <v>8.5281541000000001</v>
      </c>
      <c r="E25" s="60">
        <v>47.737136800000002</v>
      </c>
      <c r="F25" s="131">
        <v>8.1475080999999996</v>
      </c>
      <c r="G25" s="53">
        <v>77.908911399999994</v>
      </c>
      <c r="H25" s="53">
        <v>39.394011800000001</v>
      </c>
      <c r="I25" s="53">
        <v>27.246664500000001</v>
      </c>
      <c r="J25" s="55">
        <v>459.04165899999998</v>
      </c>
      <c r="K25" s="56"/>
      <c r="L25" s="57">
        <v>9326.9510515999991</v>
      </c>
      <c r="M25" s="58">
        <v>4.9216690048057377</v>
      </c>
      <c r="N25" s="58"/>
      <c r="O25" s="58"/>
      <c r="P25" s="58"/>
      <c r="Q25" s="58"/>
      <c r="R25" s="58"/>
      <c r="S25" s="58"/>
      <c r="T25" s="58"/>
      <c r="U25" s="58"/>
      <c r="V25" s="58"/>
      <c r="X25" s="61"/>
      <c r="AD25" s="62"/>
    </row>
    <row r="26" spans="1:30" x14ac:dyDescent="0.25">
      <c r="A26" s="127">
        <v>38200</v>
      </c>
      <c r="B26" s="53">
        <v>218.89190600000001</v>
      </c>
      <c r="C26" s="53">
        <v>29.903247799999999</v>
      </c>
      <c r="D26" s="60">
        <v>13.403515799999999</v>
      </c>
      <c r="E26" s="60">
        <v>40.309261599999999</v>
      </c>
      <c r="F26" s="131">
        <v>9.2309693999999993</v>
      </c>
      <c r="G26" s="53">
        <v>81.700550300000003</v>
      </c>
      <c r="H26" s="53">
        <v>39.613843699999997</v>
      </c>
      <c r="I26" s="53">
        <v>36.174413899999998</v>
      </c>
      <c r="J26" s="55">
        <v>469.22770850000001</v>
      </c>
      <c r="K26" s="56"/>
      <c r="L26" s="57">
        <v>9462.0865529000002</v>
      </c>
      <c r="M26" s="58">
        <v>4.959029975858634</v>
      </c>
      <c r="N26" s="58"/>
      <c r="O26" s="58"/>
      <c r="P26" s="58"/>
      <c r="Q26" s="58"/>
      <c r="R26" s="58"/>
      <c r="S26" s="58"/>
      <c r="T26" s="58"/>
      <c r="U26" s="58"/>
      <c r="V26" s="58"/>
      <c r="X26" s="61"/>
      <c r="AD26" s="62"/>
    </row>
    <row r="27" spans="1:30" x14ac:dyDescent="0.25">
      <c r="A27" s="127">
        <v>38565</v>
      </c>
      <c r="B27" s="53">
        <v>214.07286490000001</v>
      </c>
      <c r="C27" s="53">
        <v>30.3362154</v>
      </c>
      <c r="D27" s="60">
        <v>8.6882175000000004</v>
      </c>
      <c r="E27" s="60">
        <v>50.279670099999997</v>
      </c>
      <c r="F27" s="131">
        <v>7.4047137000000003</v>
      </c>
      <c r="G27" s="53">
        <v>86.314144200000001</v>
      </c>
      <c r="H27" s="53">
        <v>41.932414199999997</v>
      </c>
      <c r="I27" s="53">
        <v>41.390772800000001</v>
      </c>
      <c r="J27" s="55">
        <v>480.41901279999996</v>
      </c>
      <c r="K27" s="56"/>
      <c r="L27" s="57">
        <v>9870.3355114000005</v>
      </c>
      <c r="M27" s="58">
        <v>4.8673017471911422</v>
      </c>
      <c r="N27" s="58"/>
      <c r="O27" s="58"/>
      <c r="P27" s="58"/>
      <c r="Q27" s="58"/>
      <c r="R27" s="58"/>
      <c r="S27" s="58"/>
      <c r="T27" s="58"/>
      <c r="U27" s="58"/>
      <c r="V27" s="58"/>
      <c r="X27" s="61"/>
      <c r="AD27" s="62"/>
    </row>
    <row r="28" spans="1:30" x14ac:dyDescent="0.25">
      <c r="A28" s="127">
        <v>38930</v>
      </c>
      <c r="B28" s="53">
        <v>228.84522250000001</v>
      </c>
      <c r="C28" s="53">
        <v>33.125924400000002</v>
      </c>
      <c r="D28" s="60">
        <v>12.377807900000001</v>
      </c>
      <c r="E28" s="60">
        <v>45.965155600000003</v>
      </c>
      <c r="F28" s="131">
        <v>7.6038066999999998</v>
      </c>
      <c r="G28" s="53">
        <v>74.761560000000003</v>
      </c>
      <c r="H28" s="53">
        <v>44.953115199999999</v>
      </c>
      <c r="I28" s="53">
        <v>43.2304703</v>
      </c>
      <c r="J28" s="55">
        <v>490.86306259999998</v>
      </c>
      <c r="K28" s="56"/>
      <c r="L28" s="57">
        <v>10105.7732289</v>
      </c>
      <c r="M28" s="58">
        <v>4.857253883317445</v>
      </c>
      <c r="N28" s="58"/>
      <c r="O28" s="58"/>
      <c r="P28" s="58"/>
      <c r="Q28" s="58"/>
      <c r="R28" s="58"/>
      <c r="S28" s="58"/>
      <c r="T28" s="58"/>
      <c r="U28" s="58"/>
      <c r="V28" s="58"/>
      <c r="X28" s="61"/>
      <c r="AD28" s="62"/>
    </row>
    <row r="29" spans="1:30" x14ac:dyDescent="0.25">
      <c r="A29" s="127">
        <v>39295</v>
      </c>
      <c r="B29" s="56">
        <v>234.53048949999999</v>
      </c>
      <c r="C29" s="56">
        <v>30.542327</v>
      </c>
      <c r="D29" s="60">
        <v>12.629853799999999</v>
      </c>
      <c r="E29" s="60">
        <v>46.443785499999997</v>
      </c>
      <c r="F29" s="131">
        <v>13.7820163</v>
      </c>
      <c r="G29" s="56">
        <v>88.6297967</v>
      </c>
      <c r="H29" s="56">
        <v>44.5827794</v>
      </c>
      <c r="I29" s="56">
        <v>48.096171200000001</v>
      </c>
      <c r="J29" s="55">
        <v>519.23721939999996</v>
      </c>
      <c r="K29" s="56"/>
      <c r="L29" s="63">
        <v>10406.3975414</v>
      </c>
      <c r="M29" s="58">
        <v>4.9895962299566889</v>
      </c>
      <c r="N29" s="58"/>
      <c r="O29" s="58"/>
      <c r="P29" s="58"/>
      <c r="Q29" s="58"/>
      <c r="R29" s="58"/>
      <c r="S29" s="58"/>
      <c r="T29" s="58"/>
      <c r="U29" s="58"/>
      <c r="V29" s="58"/>
      <c r="X29" s="61"/>
      <c r="AD29" s="62"/>
    </row>
    <row r="30" spans="1:30" x14ac:dyDescent="0.25">
      <c r="A30" s="127">
        <v>39661</v>
      </c>
      <c r="B30" s="56">
        <v>228.2845083</v>
      </c>
      <c r="C30" s="56">
        <v>48.482903999999998</v>
      </c>
      <c r="D30" s="60">
        <v>9.4491467999999994</v>
      </c>
      <c r="E30" s="60">
        <v>48.730493199999998</v>
      </c>
      <c r="F30" s="131">
        <v>8.9456060999999991</v>
      </c>
      <c r="G30" s="56">
        <v>96.596840400000005</v>
      </c>
      <c r="H30" s="56">
        <v>57.321506100000001</v>
      </c>
      <c r="I30" s="56">
        <v>56.9649505</v>
      </c>
      <c r="J30" s="55">
        <v>554.77595540000004</v>
      </c>
      <c r="K30" s="56"/>
      <c r="L30" s="63">
        <v>10710.441137600001</v>
      </c>
      <c r="M30" s="58">
        <v>5.1797675583352714</v>
      </c>
      <c r="N30" s="58"/>
      <c r="O30" s="58"/>
      <c r="P30" s="58"/>
      <c r="Q30" s="58"/>
      <c r="R30" s="58"/>
      <c r="S30" s="58"/>
      <c r="T30" s="58"/>
      <c r="U30" s="58"/>
      <c r="V30" s="58"/>
      <c r="X30" s="61"/>
      <c r="AD30" s="62"/>
    </row>
    <row r="31" spans="1:30" x14ac:dyDescent="0.25">
      <c r="A31" s="127">
        <v>40026</v>
      </c>
      <c r="B31" s="56">
        <v>231.02707509999999</v>
      </c>
      <c r="C31" s="56">
        <v>51.983540400000003</v>
      </c>
      <c r="D31" s="59">
        <v>8.4510371000000006</v>
      </c>
      <c r="E31" s="59">
        <v>51.037126499999999</v>
      </c>
      <c r="F31" s="64">
        <v>11.525455900000001</v>
      </c>
      <c r="G31" s="56">
        <v>97.873433599999998</v>
      </c>
      <c r="H31" s="56">
        <v>71.1545469</v>
      </c>
      <c r="I31" s="56">
        <v>25.145749200000001</v>
      </c>
      <c r="J31" s="55">
        <v>548.19796469999994</v>
      </c>
      <c r="K31" s="56"/>
      <c r="L31" s="63">
        <v>10707.257287500001</v>
      </c>
      <c r="M31" s="58">
        <v>5.1198729047072034</v>
      </c>
      <c r="N31" s="58"/>
      <c r="O31" s="58"/>
      <c r="P31" s="58"/>
      <c r="Q31" s="58"/>
      <c r="R31" s="58"/>
      <c r="S31" s="58"/>
      <c r="T31" s="58"/>
      <c r="U31" s="58"/>
      <c r="V31" s="58"/>
      <c r="X31" s="61"/>
      <c r="AD31" s="62"/>
    </row>
    <row r="32" spans="1:30" x14ac:dyDescent="0.25">
      <c r="A32" s="127">
        <v>40391</v>
      </c>
      <c r="B32" s="56">
        <v>215.00942810000001</v>
      </c>
      <c r="C32" s="56">
        <v>46.907475499999997</v>
      </c>
      <c r="D32" s="59">
        <v>7.1897852999999996</v>
      </c>
      <c r="E32" s="59">
        <v>52.119577100000001</v>
      </c>
      <c r="F32" s="64">
        <v>9.3124555999999998</v>
      </c>
      <c r="G32" s="56">
        <v>93.1468639</v>
      </c>
      <c r="H32" s="56">
        <v>79.780340899999999</v>
      </c>
      <c r="I32" s="56">
        <v>43.303554099999999</v>
      </c>
      <c r="J32" s="55">
        <v>546.76948049999999</v>
      </c>
      <c r="L32" s="63">
        <v>10973.8229331</v>
      </c>
      <c r="M32" s="58">
        <v>4.9824886353031648</v>
      </c>
      <c r="N32" s="58"/>
      <c r="O32" s="58"/>
      <c r="P32" s="58"/>
      <c r="Q32" s="58"/>
      <c r="R32" s="58"/>
      <c r="S32" s="58"/>
      <c r="T32" s="58"/>
      <c r="U32" s="58"/>
      <c r="V32" s="58"/>
      <c r="X32" s="61"/>
      <c r="AD32" s="62"/>
    </row>
    <row r="33" spans="1:30" x14ac:dyDescent="0.25">
      <c r="A33" s="127">
        <v>40756</v>
      </c>
      <c r="B33" s="56">
        <v>233.5863239</v>
      </c>
      <c r="C33" s="56">
        <v>45.952061100000002</v>
      </c>
      <c r="D33" s="59">
        <v>9.2236332000000001</v>
      </c>
      <c r="E33" s="59">
        <v>56.8679001</v>
      </c>
      <c r="F33" s="64">
        <v>10.894964099999999</v>
      </c>
      <c r="G33" s="56">
        <v>89.387166300000004</v>
      </c>
      <c r="H33" s="56">
        <v>67.740148000000005</v>
      </c>
      <c r="I33" s="56">
        <v>47.971472900000002</v>
      </c>
      <c r="J33" s="55">
        <v>561.62366959999997</v>
      </c>
      <c r="K33" s="56">
        <v>541</v>
      </c>
      <c r="L33" s="63">
        <v>11127.2154885</v>
      </c>
      <c r="M33" s="58">
        <v>5.0472975038583483</v>
      </c>
      <c r="N33" s="58">
        <v>9.9092506183560829</v>
      </c>
      <c r="O33" s="58"/>
      <c r="P33" s="174"/>
      <c r="Q33" s="174"/>
      <c r="R33" s="58"/>
      <c r="S33" s="58"/>
      <c r="T33" s="58"/>
      <c r="U33" s="58"/>
      <c r="V33" s="58"/>
      <c r="X33" s="61"/>
      <c r="AD33" s="62"/>
    </row>
    <row r="34" spans="1:30" ht="13.5" customHeight="1" x14ac:dyDescent="0.25">
      <c r="A34" s="127">
        <v>41122</v>
      </c>
      <c r="B34" s="56">
        <v>222.37456610000001</v>
      </c>
      <c r="C34" s="56">
        <v>46.444943799999997</v>
      </c>
      <c r="D34" s="59">
        <v>8.1381393000000006</v>
      </c>
      <c r="E34" s="59">
        <v>49.126368499999998</v>
      </c>
      <c r="F34" s="64">
        <v>9.2062629999999999</v>
      </c>
      <c r="G34" s="56">
        <v>76.663748499999997</v>
      </c>
      <c r="H34" s="56">
        <v>64.680220300000002</v>
      </c>
      <c r="I34" s="56">
        <v>53.561788</v>
      </c>
      <c r="J34" s="55">
        <v>530.19603749999999</v>
      </c>
      <c r="K34" s="56">
        <v>546</v>
      </c>
      <c r="L34" s="63">
        <v>11264.1168555</v>
      </c>
      <c r="M34" s="58">
        <v>4.7069472405297175</v>
      </c>
      <c r="N34" s="58">
        <v>9.5541980903236006</v>
      </c>
      <c r="O34" s="58"/>
      <c r="P34" s="174"/>
      <c r="Q34" s="174"/>
      <c r="R34" s="58"/>
      <c r="S34" s="58"/>
      <c r="T34" s="58"/>
      <c r="U34" s="58"/>
      <c r="V34" s="58"/>
      <c r="X34" s="61"/>
      <c r="AD34" s="62"/>
    </row>
    <row r="35" spans="1:30" x14ac:dyDescent="0.25">
      <c r="A35" s="127">
        <v>41487</v>
      </c>
      <c r="B35" s="56">
        <v>220.0063821</v>
      </c>
      <c r="C35" s="56">
        <v>44.984556300000001</v>
      </c>
      <c r="D35" s="59">
        <v>11.832584000000001</v>
      </c>
      <c r="E35" s="59">
        <v>54.467174700000001</v>
      </c>
      <c r="F35" s="64">
        <v>5.5279524000000002</v>
      </c>
      <c r="G35" s="56">
        <v>97.338662299999996</v>
      </c>
      <c r="H35" s="56">
        <v>82.756286599999996</v>
      </c>
      <c r="I35" s="56">
        <v>51.443563400000002</v>
      </c>
      <c r="J35" s="55">
        <v>568.35716179999997</v>
      </c>
      <c r="K35" s="56">
        <v>547</v>
      </c>
      <c r="L35" s="63">
        <v>11361.409787299999</v>
      </c>
      <c r="M35" s="58">
        <v>5.0025232118228891</v>
      </c>
      <c r="N35" s="58">
        <v>9.8170665672737876</v>
      </c>
      <c r="O35" s="58"/>
      <c r="P35" s="58"/>
      <c r="Q35" s="174"/>
      <c r="R35" s="58"/>
      <c r="S35" s="58"/>
      <c r="T35" s="58"/>
      <c r="U35" s="58"/>
      <c r="V35" s="58"/>
      <c r="X35" s="61"/>
      <c r="AD35" s="62"/>
    </row>
    <row r="36" spans="1:30" x14ac:dyDescent="0.25">
      <c r="A36" s="127">
        <v>41852</v>
      </c>
      <c r="B36" s="56">
        <v>252.2687057</v>
      </c>
      <c r="C36" s="56">
        <v>41.129354999999997</v>
      </c>
      <c r="D36" s="59">
        <v>8.5732403999999995</v>
      </c>
      <c r="E36" s="59">
        <v>57.215985799999999</v>
      </c>
      <c r="F36" s="64">
        <v>6.8554117000000003</v>
      </c>
      <c r="G36" s="56">
        <v>81.547558499999994</v>
      </c>
      <c r="H36" s="56">
        <v>81.596918299999999</v>
      </c>
      <c r="I36" s="56">
        <v>49.3487796</v>
      </c>
      <c r="J36" s="55">
        <v>578.53595499999983</v>
      </c>
      <c r="K36" s="56">
        <v>550</v>
      </c>
      <c r="L36" s="63">
        <v>11572.7635314</v>
      </c>
      <c r="M36" s="58">
        <v>4.9991167056189925</v>
      </c>
      <c r="N36" s="58">
        <v>9.7516548397276104</v>
      </c>
      <c r="O36" s="58"/>
      <c r="P36" s="58"/>
      <c r="Q36" s="174"/>
      <c r="R36" s="58"/>
      <c r="S36" s="58"/>
      <c r="T36" s="58"/>
      <c r="U36" s="58"/>
      <c r="V36" s="58"/>
      <c r="X36" s="61"/>
      <c r="AD36" s="62"/>
    </row>
    <row r="37" spans="1:30" x14ac:dyDescent="0.25">
      <c r="A37" s="127">
        <v>42217</v>
      </c>
      <c r="B37" s="56">
        <v>252.56667820000001</v>
      </c>
      <c r="C37" s="56">
        <v>40.586398899999999</v>
      </c>
      <c r="D37" s="59">
        <v>6.3534397</v>
      </c>
      <c r="E37" s="59">
        <v>59.217992700000003</v>
      </c>
      <c r="F37" s="64">
        <v>7.6380777999999996</v>
      </c>
      <c r="G37" s="56">
        <v>89.333738199999999</v>
      </c>
      <c r="H37" s="56">
        <v>83.479775799999999</v>
      </c>
      <c r="I37" s="56">
        <v>53.314876900000002</v>
      </c>
      <c r="J37" s="55">
        <v>592.49097819999997</v>
      </c>
      <c r="K37" s="56">
        <v>552</v>
      </c>
      <c r="L37" s="63">
        <v>11702.631254899999</v>
      </c>
      <c r="M37" s="58">
        <v>5.062886843947326</v>
      </c>
      <c r="N37" s="58">
        <v>9.7797747640795816</v>
      </c>
      <c r="O37" s="58"/>
      <c r="P37" s="58"/>
      <c r="Q37" s="174"/>
      <c r="R37" s="58"/>
      <c r="S37" s="58"/>
      <c r="T37" s="58"/>
      <c r="U37" s="58"/>
      <c r="V37" s="58"/>
      <c r="X37" s="61"/>
      <c r="AD37" s="62"/>
    </row>
    <row r="38" spans="1:30" x14ac:dyDescent="0.25">
      <c r="A38" s="127">
        <v>42583</v>
      </c>
      <c r="B38" s="56">
        <v>267.82025650000003</v>
      </c>
      <c r="C38" s="55">
        <v>36.867292499999998</v>
      </c>
      <c r="D38" s="59">
        <v>6.3890694000000003</v>
      </c>
      <c r="E38" s="59">
        <v>54.321629100000003</v>
      </c>
      <c r="F38" s="64">
        <v>6.9684441000000001</v>
      </c>
      <c r="G38" s="56">
        <v>99.343835299999995</v>
      </c>
      <c r="H38" s="56">
        <v>74.912824400000005</v>
      </c>
      <c r="I38" s="56">
        <v>54.548421099999999</v>
      </c>
      <c r="J38" s="55">
        <v>601.17177240000001</v>
      </c>
      <c r="K38" s="56">
        <v>568</v>
      </c>
      <c r="L38" s="63">
        <v>11904.8339452</v>
      </c>
      <c r="M38" s="58">
        <v>5.0498123297418269</v>
      </c>
      <c r="N38" s="58">
        <v>9.8209834574921331</v>
      </c>
      <c r="O38" s="58"/>
      <c r="P38" s="58"/>
      <c r="Q38" s="174"/>
      <c r="R38" s="58"/>
      <c r="S38" s="58"/>
      <c r="T38" s="58"/>
      <c r="U38" s="58"/>
      <c r="V38" s="58"/>
      <c r="X38" s="61"/>
      <c r="AD38" s="62"/>
    </row>
    <row r="39" spans="1:30" x14ac:dyDescent="0.25">
      <c r="A39" s="127">
        <v>42948</v>
      </c>
      <c r="B39" s="55">
        <v>294.84725020000002</v>
      </c>
      <c r="C39" s="55">
        <v>43.795051200000003</v>
      </c>
      <c r="D39" s="64">
        <v>5.6947096000000004</v>
      </c>
      <c r="E39" s="64">
        <v>64.213585600000002</v>
      </c>
      <c r="F39" s="64">
        <v>4.9620417999999997</v>
      </c>
      <c r="G39" s="56">
        <v>79.898182199999994</v>
      </c>
      <c r="H39" s="56">
        <v>81.144287199999994</v>
      </c>
      <c r="I39" s="55">
        <v>60.931191800000001</v>
      </c>
      <c r="J39" s="55">
        <v>635.48629959999994</v>
      </c>
      <c r="K39" s="55">
        <v>575</v>
      </c>
      <c r="L39" s="63">
        <v>12243.230827699999</v>
      </c>
      <c r="M39" s="58">
        <v>5.1905114633812861</v>
      </c>
      <c r="N39" s="58">
        <v>9.8869842171177993</v>
      </c>
      <c r="O39" s="65"/>
      <c r="P39" s="65"/>
      <c r="Q39" s="174"/>
      <c r="R39" s="65"/>
      <c r="S39" s="65"/>
      <c r="T39" s="65"/>
      <c r="U39" s="65"/>
      <c r="V39" s="65"/>
      <c r="X39" s="61"/>
      <c r="AD39" s="62"/>
    </row>
    <row r="40" spans="1:30" x14ac:dyDescent="0.25">
      <c r="A40" s="127">
        <v>43313</v>
      </c>
      <c r="B40" s="55">
        <v>286.61089550000003</v>
      </c>
      <c r="C40" s="55">
        <v>43.418223599999997</v>
      </c>
      <c r="D40" s="64">
        <v>7.0354654999999999</v>
      </c>
      <c r="E40" s="64">
        <v>53.570168199999998</v>
      </c>
      <c r="F40" s="64">
        <v>6.2643218000000003</v>
      </c>
      <c r="G40" s="55">
        <v>87.252286699999999</v>
      </c>
      <c r="H40" s="55">
        <v>88.002684700000003</v>
      </c>
      <c r="I40" s="55">
        <v>70.245878399999995</v>
      </c>
      <c r="J40" s="55">
        <v>642.39992440000003</v>
      </c>
      <c r="K40" s="55">
        <v>585</v>
      </c>
      <c r="L40" s="63">
        <v>12542.931564799999</v>
      </c>
      <c r="M40" s="58">
        <v>5.1216090997642567</v>
      </c>
      <c r="N40" s="58">
        <v>9.7855905380567343</v>
      </c>
      <c r="O40" s="65"/>
      <c r="P40" s="65"/>
      <c r="Q40" s="174"/>
      <c r="R40" s="65"/>
      <c r="S40" s="65"/>
      <c r="T40" s="65"/>
      <c r="U40" s="65"/>
      <c r="V40" s="65"/>
      <c r="X40" s="61"/>
      <c r="AD40" s="62"/>
    </row>
    <row r="41" spans="1:30" x14ac:dyDescent="0.25">
      <c r="A41" s="127">
        <v>43678</v>
      </c>
      <c r="B41" s="55">
        <v>308.46042540000002</v>
      </c>
      <c r="C41" s="55">
        <v>50.646051900000003</v>
      </c>
      <c r="D41" s="64">
        <v>7.7633462</v>
      </c>
      <c r="E41" s="64">
        <v>62.6209822</v>
      </c>
      <c r="F41" s="64">
        <v>6.1599626000000001</v>
      </c>
      <c r="G41" s="55">
        <v>97.568775099999996</v>
      </c>
      <c r="H41" s="55">
        <v>70.738568999999998</v>
      </c>
      <c r="I41" s="55">
        <v>64.6577099</v>
      </c>
      <c r="J41" s="55">
        <v>668.6158223000001</v>
      </c>
      <c r="K41" s="55">
        <v>597</v>
      </c>
      <c r="L41" s="63">
        <v>12852.307715000001</v>
      </c>
      <c r="M41" s="58">
        <v>5.2023016965245459</v>
      </c>
      <c r="N41" s="58">
        <v>9.8473818894243621</v>
      </c>
      <c r="Q41" s="174"/>
      <c r="AD41" s="62"/>
    </row>
    <row r="42" spans="1:30" x14ac:dyDescent="0.25">
      <c r="A42" s="127">
        <v>44044</v>
      </c>
      <c r="B42" s="55">
        <v>284.49434939999998</v>
      </c>
      <c r="C42" s="55">
        <v>49.3637266</v>
      </c>
      <c r="D42" s="64">
        <v>9.7526937</v>
      </c>
      <c r="E42" s="64">
        <v>39.216052900000001</v>
      </c>
      <c r="F42" s="64">
        <v>7.6931494999999996</v>
      </c>
      <c r="G42" s="55">
        <v>95.434611899999993</v>
      </c>
      <c r="H42" s="55">
        <v>57.633181999999998</v>
      </c>
      <c r="I42" s="55">
        <v>71.135046200000005</v>
      </c>
      <c r="J42" s="55">
        <v>614.72281220000002</v>
      </c>
      <c r="K42" s="55">
        <v>593</v>
      </c>
      <c r="L42" s="63">
        <v>12550.3472</v>
      </c>
      <c r="M42" s="58">
        <v>4.8980542323163778</v>
      </c>
      <c r="N42" s="58">
        <v>9.6230231160457471</v>
      </c>
      <c r="Q42" s="174"/>
      <c r="AD42" s="62"/>
    </row>
    <row r="43" spans="1:30" x14ac:dyDescent="0.25">
      <c r="A43" s="127">
        <v>44409</v>
      </c>
      <c r="B43" s="55">
        <v>270.3836531</v>
      </c>
      <c r="C43" s="55">
        <v>42.327057099999998</v>
      </c>
      <c r="D43" s="64">
        <v>8.4455617000000007</v>
      </c>
      <c r="E43" s="64">
        <v>36.662557200000002</v>
      </c>
      <c r="F43" s="64">
        <v>10.341517700000001</v>
      </c>
      <c r="G43" s="55">
        <v>106.9706351</v>
      </c>
      <c r="H43" s="55">
        <v>80.551766099999995</v>
      </c>
      <c r="I43" s="55">
        <v>79.022243099999997</v>
      </c>
      <c r="J43" s="55">
        <v>634.70499109999992</v>
      </c>
      <c r="K43" s="55">
        <v>622</v>
      </c>
      <c r="L43" s="140">
        <v>12940.3511948</v>
      </c>
      <c r="M43" s="65">
        <v>4.9048513563917195</v>
      </c>
      <c r="N43" s="58">
        <v>9.7115215204128233</v>
      </c>
      <c r="Q43" s="174"/>
      <c r="AD43" s="62"/>
    </row>
    <row r="44" spans="1:30" x14ac:dyDescent="0.25">
      <c r="A44" s="127">
        <v>44774</v>
      </c>
      <c r="B44" s="55">
        <v>278.78692910000001</v>
      </c>
      <c r="C44" s="55">
        <v>45.890951800000003</v>
      </c>
      <c r="D44" s="64">
        <v>8.9038894000000006</v>
      </c>
      <c r="E44" s="64">
        <v>48.948180399999998</v>
      </c>
      <c r="F44" s="64">
        <v>7.7317923999999998</v>
      </c>
      <c r="G44" s="55">
        <v>99.962026800000004</v>
      </c>
      <c r="H44" s="55">
        <v>107.3453612</v>
      </c>
      <c r="I44" s="55">
        <v>99.770229099999995</v>
      </c>
      <c r="J44" s="55">
        <v>697.3393602000001</v>
      </c>
      <c r="K44" s="55"/>
      <c r="L44" s="140">
        <v>13626.7410315</v>
      </c>
      <c r="M44" s="65">
        <v>5.1174331308418397</v>
      </c>
      <c r="N44" s="58"/>
      <c r="AD44" s="62"/>
    </row>
    <row r="45" spans="1:30" x14ac:dyDescent="0.25">
      <c r="A45" s="150">
        <v>45139</v>
      </c>
      <c r="B45" s="157">
        <v>316.55634629999997</v>
      </c>
      <c r="C45" s="157">
        <v>53.516017699999999</v>
      </c>
      <c r="D45" s="158">
        <v>10.778270300000001</v>
      </c>
      <c r="E45" s="158">
        <v>57.691554099999998</v>
      </c>
      <c r="F45" s="158">
        <v>7.1212859999999996</v>
      </c>
      <c r="G45" s="157">
        <v>115.97974809999999</v>
      </c>
      <c r="H45" s="157">
        <v>91.006064600000002</v>
      </c>
      <c r="I45" s="157">
        <v>81.404346599999997</v>
      </c>
      <c r="J45" s="157">
        <v>734.05363370000009</v>
      </c>
      <c r="K45" s="157"/>
      <c r="L45" s="159">
        <v>14033.217546</v>
      </c>
      <c r="M45" s="160">
        <v>5.2308291472986763</v>
      </c>
      <c r="N45" s="160"/>
      <c r="AD45" s="62"/>
    </row>
    <row r="46" spans="1:30" x14ac:dyDescent="0.25">
      <c r="A46" s="34" t="s">
        <v>60</v>
      </c>
      <c r="I46" s="66"/>
      <c r="J46" s="66"/>
      <c r="K46" s="66"/>
      <c r="L46" s="63"/>
      <c r="AD46" s="62"/>
    </row>
    <row r="47" spans="1:30" ht="25.5" customHeight="1" x14ac:dyDescent="0.25">
      <c r="A47" s="279" t="s">
        <v>102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AD47" s="62"/>
    </row>
    <row r="48" spans="1:30" ht="13" x14ac:dyDescent="0.3">
      <c r="A48" s="67" t="s">
        <v>305</v>
      </c>
    </row>
    <row r="49" spans="1:30" ht="13" x14ac:dyDescent="0.3">
      <c r="A49" s="166" t="s">
        <v>306</v>
      </c>
      <c r="K49" s="162"/>
    </row>
    <row r="50" spans="1:30" x14ac:dyDescent="0.25">
      <c r="K50" s="163"/>
      <c r="O50" s="26"/>
      <c r="P50" s="26"/>
      <c r="Q50" s="26"/>
      <c r="R50" s="26"/>
      <c r="S50" s="26"/>
      <c r="T50" s="26"/>
      <c r="U50" s="26"/>
      <c r="V50" s="26"/>
      <c r="W50" s="68"/>
      <c r="X50" s="69"/>
    </row>
    <row r="51" spans="1:30" x14ac:dyDescent="0.25">
      <c r="K51" s="163"/>
      <c r="O51" s="26"/>
      <c r="P51" s="26"/>
      <c r="Q51" s="26"/>
      <c r="R51" s="26"/>
      <c r="S51" s="26"/>
      <c r="T51" s="26"/>
      <c r="U51" s="26"/>
      <c r="V51" s="26"/>
      <c r="W51" s="68"/>
      <c r="X51" s="69"/>
    </row>
    <row r="52" spans="1:30" x14ac:dyDescent="0.25">
      <c r="A52" s="74" t="s">
        <v>103</v>
      </c>
      <c r="B52" s="217"/>
      <c r="C52" s="217"/>
      <c r="D52" s="217"/>
      <c r="E52" s="217"/>
      <c r="F52" s="217"/>
      <c r="G52" s="217"/>
      <c r="H52" s="217"/>
      <c r="I52" s="217"/>
      <c r="J52" s="43"/>
      <c r="K52" s="43"/>
      <c r="L52" s="26"/>
      <c r="M52" s="26"/>
      <c r="N52" s="26"/>
      <c r="V52" s="58"/>
      <c r="W52" s="58"/>
      <c r="X52" s="58"/>
      <c r="Y52" s="58"/>
    </row>
    <row r="53" spans="1:30" ht="12.75" customHeight="1" x14ac:dyDescent="0.25">
      <c r="A53" s="34"/>
      <c r="V53" s="58"/>
      <c r="W53" s="58"/>
      <c r="X53" s="58"/>
      <c r="Y53" s="58"/>
    </row>
    <row r="54" spans="1:30" ht="12.75" customHeight="1" x14ac:dyDescent="0.25">
      <c r="A54" s="137"/>
      <c r="B54" s="302" t="s">
        <v>4</v>
      </c>
      <c r="C54" s="302"/>
      <c r="D54" s="302"/>
      <c r="E54" s="302"/>
      <c r="F54" s="302"/>
      <c r="G54" s="302"/>
      <c r="H54" s="303" t="s">
        <v>92</v>
      </c>
      <c r="I54" s="301" t="s">
        <v>104</v>
      </c>
      <c r="J54" s="70"/>
      <c r="K54" s="70"/>
      <c r="L54" s="70"/>
      <c r="V54" s="58"/>
      <c r="W54" s="58"/>
      <c r="X54" s="58"/>
      <c r="Y54" s="58"/>
    </row>
    <row r="55" spans="1:30" ht="92.25" customHeight="1" x14ac:dyDescent="0.25">
      <c r="A55" s="137"/>
      <c r="B55" s="302" t="s">
        <v>105</v>
      </c>
      <c r="C55" s="305"/>
      <c r="D55" s="306" t="s">
        <v>106</v>
      </c>
      <c r="E55" s="306" t="s">
        <v>107</v>
      </c>
      <c r="F55" s="306" t="s">
        <v>108</v>
      </c>
      <c r="G55" s="307" t="s">
        <v>69</v>
      </c>
      <c r="H55" s="304"/>
      <c r="I55" s="301"/>
      <c r="J55" s="43"/>
      <c r="K55" s="43"/>
      <c r="L55" s="26"/>
      <c r="V55" s="58"/>
      <c r="W55" s="58"/>
      <c r="X55" s="58"/>
      <c r="Y55" s="58"/>
      <c r="Z55" s="71"/>
      <c r="AA55" s="71"/>
      <c r="AB55" s="52"/>
      <c r="AC55" s="52"/>
      <c r="AD55" s="52"/>
    </row>
    <row r="56" spans="1:30" ht="25" x14ac:dyDescent="0.25">
      <c r="A56" s="147" t="s">
        <v>251</v>
      </c>
      <c r="B56" s="138" t="s">
        <v>109</v>
      </c>
      <c r="C56" s="138" t="s">
        <v>110</v>
      </c>
      <c r="D56" s="303"/>
      <c r="E56" s="303"/>
      <c r="F56" s="303"/>
      <c r="G56" s="304"/>
      <c r="H56" s="304"/>
      <c r="I56" s="301"/>
      <c r="W56" s="73" t="s">
        <v>111</v>
      </c>
      <c r="X56" s="73" t="s">
        <v>112</v>
      </c>
      <c r="Y56" s="73" t="s">
        <v>113</v>
      </c>
      <c r="Z56" s="1"/>
      <c r="AA56" s="1"/>
      <c r="AB56" s="1"/>
      <c r="AC56" s="1"/>
      <c r="AD56" s="1"/>
    </row>
    <row r="57" spans="1:30" ht="13" x14ac:dyDescent="0.3">
      <c r="A57" s="312" t="s">
        <v>101</v>
      </c>
      <c r="B57" s="312"/>
      <c r="C57" s="312"/>
      <c r="D57" s="312"/>
      <c r="E57" s="312"/>
      <c r="F57" s="312"/>
      <c r="G57" s="312"/>
      <c r="H57" s="312"/>
      <c r="I57" s="32" t="s">
        <v>12</v>
      </c>
      <c r="X57" s="10"/>
      <c r="Y57" s="10"/>
      <c r="Z57" s="1"/>
      <c r="AA57" s="1"/>
      <c r="AB57" s="1"/>
      <c r="AC57" s="1"/>
      <c r="AD57" s="1"/>
    </row>
    <row r="58" spans="1:30" x14ac:dyDescent="0.25">
      <c r="A58" s="127">
        <v>31260</v>
      </c>
      <c r="B58" s="134">
        <v>37.154156700000001</v>
      </c>
      <c r="C58" s="134">
        <v>2.2636405000000002</v>
      </c>
      <c r="D58" s="131">
        <v>6.6992431000000003</v>
      </c>
      <c r="E58" s="131">
        <v>81.372249699999998</v>
      </c>
      <c r="F58" s="131">
        <v>10.5287442</v>
      </c>
      <c r="G58" s="131">
        <v>138.01803419999999</v>
      </c>
      <c r="H58" s="139">
        <v>6675.5378567999996</v>
      </c>
      <c r="I58" s="60">
        <v>2.0675193094652093</v>
      </c>
    </row>
    <row r="59" spans="1:30" x14ac:dyDescent="0.25">
      <c r="A59" s="116">
        <v>31625</v>
      </c>
      <c r="B59" s="131">
        <v>32.193589500000002</v>
      </c>
      <c r="C59" s="64">
        <v>1.5020252000000001</v>
      </c>
      <c r="D59" s="131">
        <v>5.9953282000000003</v>
      </c>
      <c r="E59" s="131">
        <v>84.237361000000007</v>
      </c>
      <c r="F59" s="131">
        <v>9.6125571999999995</v>
      </c>
      <c r="G59" s="131">
        <v>133.5408611</v>
      </c>
      <c r="H59" s="139">
        <v>6918.5250524000003</v>
      </c>
      <c r="I59" s="60">
        <v>1.930192636271157</v>
      </c>
    </row>
    <row r="60" spans="1:30" x14ac:dyDescent="0.25">
      <c r="A60" s="116">
        <v>31990</v>
      </c>
      <c r="B60" s="131">
        <v>39.176284500000001</v>
      </c>
      <c r="C60" s="131">
        <v>1.7067414000000001</v>
      </c>
      <c r="D60" s="131">
        <v>6.2183264999999999</v>
      </c>
      <c r="E60" s="131">
        <v>72.772258399999998</v>
      </c>
      <c r="F60" s="131">
        <v>11.171372</v>
      </c>
      <c r="G60" s="131">
        <v>131.04498279999999</v>
      </c>
      <c r="H60" s="139">
        <v>7092.2573214000004</v>
      </c>
      <c r="I60" s="60">
        <v>1.847718954085156</v>
      </c>
    </row>
    <row r="61" spans="1:30" x14ac:dyDescent="0.25">
      <c r="A61" s="116">
        <v>32356</v>
      </c>
      <c r="B61" s="131">
        <v>33.229894000000002</v>
      </c>
      <c r="C61" s="131">
        <v>3.8194333999999999</v>
      </c>
      <c r="D61" s="131">
        <v>5.0627025000000003</v>
      </c>
      <c r="E61" s="131">
        <v>73.756600899999995</v>
      </c>
      <c r="F61" s="131">
        <v>8.3956508999999997</v>
      </c>
      <c r="G61" s="131">
        <v>124.2642817</v>
      </c>
      <c r="H61" s="139">
        <v>7353.2863914999998</v>
      </c>
      <c r="I61" s="60">
        <v>1.6899148908934483</v>
      </c>
    </row>
    <row r="62" spans="1:30" x14ac:dyDescent="0.25">
      <c r="A62" s="116">
        <v>32721</v>
      </c>
      <c r="B62" s="131">
        <v>28.846035199999999</v>
      </c>
      <c r="C62" s="131">
        <v>3.4206987999999998</v>
      </c>
      <c r="D62" s="131">
        <v>7.5017244999999999</v>
      </c>
      <c r="E62" s="131">
        <v>66.942671500000003</v>
      </c>
      <c r="F62" s="131">
        <v>10.449438600000001</v>
      </c>
      <c r="G62" s="131">
        <v>117.1605686</v>
      </c>
      <c r="H62" s="139">
        <v>7715.2730129000001</v>
      </c>
      <c r="I62" s="60">
        <v>1.5185537621819287</v>
      </c>
    </row>
    <row r="63" spans="1:30" x14ac:dyDescent="0.25">
      <c r="A63" s="116">
        <v>33086</v>
      </c>
      <c r="B63" s="131">
        <v>28.1979446</v>
      </c>
      <c r="C63" s="131">
        <v>4.4637547</v>
      </c>
      <c r="D63" s="131">
        <v>9.4641812000000005</v>
      </c>
      <c r="E63" s="131">
        <v>62.314562899999999</v>
      </c>
      <c r="F63" s="131">
        <v>5.1867595</v>
      </c>
      <c r="G63" s="131">
        <v>109.62720289999999</v>
      </c>
      <c r="H63" s="139">
        <v>7807.9828870000001</v>
      </c>
      <c r="I63" s="60">
        <v>1.4040399996588773</v>
      </c>
    </row>
    <row r="64" spans="1:30" x14ac:dyDescent="0.25">
      <c r="A64" s="116">
        <v>33451</v>
      </c>
      <c r="B64" s="131">
        <v>32.579487</v>
      </c>
      <c r="C64" s="131">
        <v>5.2274564999999997</v>
      </c>
      <c r="D64" s="131">
        <v>6.7856228999999999</v>
      </c>
      <c r="E64" s="131">
        <v>62.622542000000003</v>
      </c>
      <c r="F64" s="131">
        <v>7.2305197999999997</v>
      </c>
      <c r="G64" s="131">
        <v>114.4456282</v>
      </c>
      <c r="H64" s="139">
        <v>7620.7032112999996</v>
      </c>
      <c r="I64" s="60">
        <v>1.5017725402335538</v>
      </c>
    </row>
    <row r="65" spans="1:25" x14ac:dyDescent="0.25">
      <c r="A65" s="116">
        <v>33817</v>
      </c>
      <c r="B65" s="131">
        <v>25.620963700000001</v>
      </c>
      <c r="C65" s="131">
        <v>6.5894455000000001</v>
      </c>
      <c r="D65" s="131">
        <v>9.2296938999999991</v>
      </c>
      <c r="E65" s="131">
        <v>62.515023999999997</v>
      </c>
      <c r="F65" s="131">
        <v>8.4916081999999999</v>
      </c>
      <c r="G65" s="131">
        <v>112.4467353</v>
      </c>
      <c r="H65" s="139">
        <v>7613.3991011999997</v>
      </c>
      <c r="I65" s="60">
        <v>1.4769583704376734</v>
      </c>
    </row>
    <row r="66" spans="1:25" x14ac:dyDescent="0.25">
      <c r="A66" s="116">
        <v>34182</v>
      </c>
      <c r="B66" s="131">
        <v>29.430761700000001</v>
      </c>
      <c r="C66" s="131">
        <v>3.1934955999999999</v>
      </c>
      <c r="D66" s="131">
        <v>6.4016544</v>
      </c>
      <c r="E66" s="131">
        <v>54.532159900000003</v>
      </c>
      <c r="F66" s="131">
        <v>7.8875308999999998</v>
      </c>
      <c r="G66" s="131">
        <v>101.44560250000001</v>
      </c>
      <c r="H66" s="139">
        <v>7589.4031314000003</v>
      </c>
      <c r="I66" s="60">
        <v>1.3366743173818803</v>
      </c>
      <c r="Y66" s="11" t="s">
        <v>114</v>
      </c>
    </row>
    <row r="67" spans="1:25" x14ac:dyDescent="0.25">
      <c r="A67" s="116">
        <v>34547</v>
      </c>
      <c r="B67" s="131">
        <v>22.3154082</v>
      </c>
      <c r="C67" s="131">
        <v>2.6082592</v>
      </c>
      <c r="D67" s="131">
        <v>7.7419631999999998</v>
      </c>
      <c r="E67" s="131">
        <v>55.6531339</v>
      </c>
      <c r="F67" s="131">
        <v>8.2241347999999999</v>
      </c>
      <c r="G67" s="131">
        <v>96.542899300000002</v>
      </c>
      <c r="H67" s="139">
        <v>7861.6938744999998</v>
      </c>
      <c r="I67" s="60">
        <v>1.2280165170656698</v>
      </c>
      <c r="Y67" s="11" t="s">
        <v>115</v>
      </c>
    </row>
    <row r="68" spans="1:25" x14ac:dyDescent="0.25">
      <c r="A68" s="116">
        <v>34912</v>
      </c>
      <c r="B68" s="131">
        <v>23.965965099999998</v>
      </c>
      <c r="C68" s="131">
        <v>3.9659846000000001</v>
      </c>
      <c r="D68" s="131">
        <v>5.2001732000000001</v>
      </c>
      <c r="E68" s="131">
        <v>49.327731700000001</v>
      </c>
      <c r="F68" s="131">
        <v>7.6355753000000002</v>
      </c>
      <c r="G68" s="131">
        <v>90.095429899999999</v>
      </c>
      <c r="H68" s="139">
        <v>8165.9187173999999</v>
      </c>
      <c r="I68" s="60">
        <v>1.1033103930856425</v>
      </c>
      <c r="Y68" s="11" t="s">
        <v>116</v>
      </c>
    </row>
    <row r="69" spans="1:25" x14ac:dyDescent="0.25">
      <c r="A69" s="116">
        <v>35278</v>
      </c>
      <c r="B69" s="131">
        <v>20.519416499999998</v>
      </c>
      <c r="C69" s="131">
        <v>2.5706511999999999</v>
      </c>
      <c r="D69" s="131">
        <v>7.4036432000000003</v>
      </c>
      <c r="E69" s="131">
        <v>38.497967600000003</v>
      </c>
      <c r="F69" s="131">
        <v>7.7082319000000004</v>
      </c>
      <c r="G69" s="131">
        <v>76.699910400000007</v>
      </c>
      <c r="H69" s="139">
        <v>8265.8648565000003</v>
      </c>
      <c r="I69" s="60">
        <v>0.92791149784750904</v>
      </c>
      <c r="Y69" s="11" t="s">
        <v>117</v>
      </c>
    </row>
    <row r="70" spans="1:25" x14ac:dyDescent="0.25">
      <c r="A70" s="116">
        <v>35643</v>
      </c>
      <c r="B70" s="131">
        <v>23.0633734</v>
      </c>
      <c r="C70" s="131">
        <v>3.4859301</v>
      </c>
      <c r="D70" s="131">
        <v>9.0157202999999999</v>
      </c>
      <c r="E70" s="131">
        <v>37.709521600000002</v>
      </c>
      <c r="F70" s="131">
        <v>6.4223024000000004</v>
      </c>
      <c r="G70" s="131">
        <v>79.6968478</v>
      </c>
      <c r="H70" s="139">
        <v>8250.3060526000008</v>
      </c>
      <c r="I70" s="60">
        <v>0.96598656209710354</v>
      </c>
    </row>
    <row r="71" spans="1:25" x14ac:dyDescent="0.25">
      <c r="A71" s="116">
        <v>36008</v>
      </c>
      <c r="B71" s="131">
        <v>19.475581099999999</v>
      </c>
      <c r="C71" s="131">
        <v>5.8881892999999996</v>
      </c>
      <c r="D71" s="131">
        <v>6.5840676</v>
      </c>
      <c r="E71" s="131">
        <v>37.668596899999997</v>
      </c>
      <c r="F71" s="131">
        <v>5.8699460999999999</v>
      </c>
      <c r="G71" s="131">
        <v>75.486380999999994</v>
      </c>
      <c r="H71" s="139">
        <v>8455.2334644000002</v>
      </c>
      <c r="I71" s="60">
        <v>0.89277701577169466</v>
      </c>
    </row>
    <row r="72" spans="1:25" x14ac:dyDescent="0.25">
      <c r="A72" s="116">
        <v>36373</v>
      </c>
      <c r="B72" s="131">
        <v>18.367842400000001</v>
      </c>
      <c r="C72" s="131">
        <v>4.034961</v>
      </c>
      <c r="D72" s="131">
        <v>6.2429823999999998</v>
      </c>
      <c r="E72" s="131">
        <v>38.112143000000003</v>
      </c>
      <c r="F72" s="131">
        <v>5.7101902000000004</v>
      </c>
      <c r="G72" s="131">
        <v>72.468119000000002</v>
      </c>
      <c r="H72" s="139">
        <v>8603.6235892000004</v>
      </c>
      <c r="I72" s="60">
        <v>0.84229764643548721</v>
      </c>
    </row>
    <row r="73" spans="1:25" x14ac:dyDescent="0.25">
      <c r="A73" s="116">
        <v>36739</v>
      </c>
      <c r="B73" s="131">
        <v>15.549841600000001</v>
      </c>
      <c r="C73" s="131">
        <v>5.9967736</v>
      </c>
      <c r="D73" s="131">
        <v>10.011073700000001</v>
      </c>
      <c r="E73" s="131">
        <v>36.518338700000001</v>
      </c>
      <c r="F73" s="131">
        <v>2.9700055999999999</v>
      </c>
      <c r="G73" s="131">
        <v>71.046033199999997</v>
      </c>
      <c r="H73" s="139">
        <v>8911.5878905000009</v>
      </c>
      <c r="I73" s="60">
        <v>0.79723203174304136</v>
      </c>
    </row>
    <row r="74" spans="1:25" x14ac:dyDescent="0.25">
      <c r="A74" s="116">
        <v>37104</v>
      </c>
      <c r="B74" s="131">
        <v>21.744722299999999</v>
      </c>
      <c r="C74" s="131">
        <v>3.8908258</v>
      </c>
      <c r="D74" s="131">
        <v>13.643081499999999</v>
      </c>
      <c r="E74" s="131">
        <v>44.582602299999998</v>
      </c>
      <c r="F74" s="131">
        <v>4.8511486000000001</v>
      </c>
      <c r="G74" s="131">
        <v>88.712380500000009</v>
      </c>
      <c r="H74" s="139">
        <v>8971.8953963000004</v>
      </c>
      <c r="I74" s="60">
        <v>0.98878081588629418</v>
      </c>
    </row>
    <row r="75" spans="1:25" x14ac:dyDescent="0.25">
      <c r="A75" s="116">
        <v>37469</v>
      </c>
      <c r="B75" s="131">
        <v>17.234740899999998</v>
      </c>
      <c r="C75" s="131">
        <v>4.7367058000000002</v>
      </c>
      <c r="D75" s="131">
        <v>13.101698799999999</v>
      </c>
      <c r="E75" s="131">
        <v>37.266687400000002</v>
      </c>
      <c r="F75" s="131">
        <v>5.9054281</v>
      </c>
      <c r="G75" s="131">
        <v>78.245260999999999</v>
      </c>
      <c r="H75" s="139">
        <v>9150.2861487999999</v>
      </c>
      <c r="I75" s="60">
        <v>0.85511272246126813</v>
      </c>
    </row>
    <row r="76" spans="1:25" x14ac:dyDescent="0.25">
      <c r="A76" s="116">
        <v>37834</v>
      </c>
      <c r="B76" s="131">
        <v>20.822280800000001</v>
      </c>
      <c r="C76" s="131">
        <v>5.3634331</v>
      </c>
      <c r="D76" s="131">
        <v>6.0486616</v>
      </c>
      <c r="E76" s="131">
        <v>57.097240599999999</v>
      </c>
      <c r="F76" s="131">
        <v>5.0135994000000004</v>
      </c>
      <c r="G76" s="131">
        <v>94.345215500000009</v>
      </c>
      <c r="H76" s="139">
        <v>9326.9510515999991</v>
      </c>
      <c r="I76" s="60">
        <v>1.0115332971948585</v>
      </c>
    </row>
    <row r="77" spans="1:25" x14ac:dyDescent="0.25">
      <c r="A77" s="116">
        <v>38200</v>
      </c>
      <c r="B77" s="131">
        <v>17.950187100000001</v>
      </c>
      <c r="C77" s="131">
        <v>5.4554201000000004</v>
      </c>
      <c r="D77" s="131">
        <v>8.1357760999999993</v>
      </c>
      <c r="E77" s="131">
        <v>40.243211299999999</v>
      </c>
      <c r="F77" s="131">
        <v>3.9758322000000001</v>
      </c>
      <c r="G77" s="131">
        <v>75.760426799999991</v>
      </c>
      <c r="H77" s="139">
        <v>9462.0865529000002</v>
      </c>
      <c r="I77" s="60">
        <v>0.80067357634538294</v>
      </c>
    </row>
    <row r="78" spans="1:25" x14ac:dyDescent="0.25">
      <c r="A78" s="116">
        <v>38565</v>
      </c>
      <c r="B78" s="131">
        <v>27.3351443</v>
      </c>
      <c r="C78" s="131">
        <v>7.3474846999999999</v>
      </c>
      <c r="D78" s="131">
        <v>7.7103405</v>
      </c>
      <c r="E78" s="131">
        <v>45.069320699999999</v>
      </c>
      <c r="F78" s="131">
        <v>7.2724267999999999</v>
      </c>
      <c r="G78" s="131">
        <v>94.734717000000003</v>
      </c>
      <c r="H78" s="139">
        <v>9870.3355114000005</v>
      </c>
      <c r="I78" s="60">
        <v>0.9597922673508279</v>
      </c>
    </row>
    <row r="79" spans="1:25" x14ac:dyDescent="0.25">
      <c r="A79" s="116">
        <v>38930</v>
      </c>
      <c r="B79" s="131">
        <v>28.648922200000001</v>
      </c>
      <c r="C79" s="131">
        <v>8.7290685999999997</v>
      </c>
      <c r="D79" s="131">
        <v>9.8095516000000007</v>
      </c>
      <c r="E79" s="131">
        <v>35.972763</v>
      </c>
      <c r="F79" s="131">
        <v>6.6008794000000002</v>
      </c>
      <c r="G79" s="131">
        <v>89.761184799999995</v>
      </c>
      <c r="H79" s="139">
        <v>10105.7732289</v>
      </c>
      <c r="I79" s="60">
        <v>0.88821689114599678</v>
      </c>
    </row>
    <row r="80" spans="1:25" x14ac:dyDescent="0.25">
      <c r="A80" s="116">
        <v>39295</v>
      </c>
      <c r="B80" s="131">
        <v>24.585971799999999</v>
      </c>
      <c r="C80" s="131">
        <v>10.560881500000001</v>
      </c>
      <c r="D80" s="131">
        <v>6.6636167000000004</v>
      </c>
      <c r="E80" s="131">
        <v>39.758035100000001</v>
      </c>
      <c r="F80" s="131">
        <v>10.0392619</v>
      </c>
      <c r="G80" s="131">
        <v>91.60776700000001</v>
      </c>
      <c r="H80" s="140">
        <v>10406.3975414</v>
      </c>
      <c r="I80" s="60">
        <v>0.88030239701640101</v>
      </c>
    </row>
    <row r="81" spans="1:38" x14ac:dyDescent="0.25">
      <c r="A81" s="116">
        <v>39661</v>
      </c>
      <c r="B81" s="131">
        <v>33.310430699999998</v>
      </c>
      <c r="C81" s="131">
        <v>13.956503400000001</v>
      </c>
      <c r="D81" s="131">
        <v>5.6362050000000004</v>
      </c>
      <c r="E81" s="131">
        <v>44.738108500000003</v>
      </c>
      <c r="F81" s="131">
        <v>10.8086115</v>
      </c>
      <c r="G81" s="131">
        <v>108.44985910000001</v>
      </c>
      <c r="H81" s="140">
        <v>10710.441137600001</v>
      </c>
      <c r="I81" s="60">
        <v>1.0125620196844805</v>
      </c>
    </row>
    <row r="82" spans="1:38" x14ac:dyDescent="0.25">
      <c r="A82" s="116">
        <v>40026</v>
      </c>
      <c r="B82" s="64">
        <v>39.610140199999996</v>
      </c>
      <c r="C82" s="64">
        <v>11.622483300000001</v>
      </c>
      <c r="D82" s="131">
        <v>6.1690538000000004</v>
      </c>
      <c r="E82" s="131">
        <v>61.104818799999997</v>
      </c>
      <c r="F82" s="131">
        <v>9.3427851999999998</v>
      </c>
      <c r="G82" s="131">
        <v>127.84928129999999</v>
      </c>
      <c r="H82" s="140">
        <v>10707.257287500001</v>
      </c>
      <c r="I82" s="60">
        <v>1.1940432350426042</v>
      </c>
    </row>
    <row r="83" spans="1:38" x14ac:dyDescent="0.25">
      <c r="A83" s="116">
        <v>40391</v>
      </c>
      <c r="B83" s="64">
        <v>42.040250700000001</v>
      </c>
      <c r="C83" s="64">
        <v>15.306346599999999</v>
      </c>
      <c r="D83" s="131">
        <v>6.6244994999999998</v>
      </c>
      <c r="E83" s="131">
        <v>67.732385899999997</v>
      </c>
      <c r="F83" s="131">
        <v>7.5873236000000004</v>
      </c>
      <c r="G83" s="131">
        <v>139.29080629999999</v>
      </c>
      <c r="H83" s="140">
        <v>10973.8229331</v>
      </c>
      <c r="I83" s="60">
        <v>1.2693006543768941</v>
      </c>
    </row>
    <row r="84" spans="1:38" x14ac:dyDescent="0.25">
      <c r="A84" s="116">
        <v>40756</v>
      </c>
      <c r="B84" s="64">
        <v>50.864546900000001</v>
      </c>
      <c r="C84" s="64">
        <v>14.1395985</v>
      </c>
      <c r="D84" s="131">
        <v>11.001746300000001</v>
      </c>
      <c r="E84" s="131">
        <v>60.371083300000002</v>
      </c>
      <c r="F84" s="131">
        <v>9.7143718999999997</v>
      </c>
      <c r="G84" s="131">
        <v>146.09134690000002</v>
      </c>
      <c r="H84" s="140">
        <v>11127.2154885</v>
      </c>
      <c r="I84" s="60">
        <v>1.3129191849567912</v>
      </c>
    </row>
    <row r="85" spans="1:38" x14ac:dyDescent="0.25">
      <c r="A85" s="116">
        <v>41122</v>
      </c>
      <c r="B85" s="64">
        <v>46.6645203</v>
      </c>
      <c r="C85" s="64">
        <v>16.8534723</v>
      </c>
      <c r="D85" s="131">
        <v>11.763096900000001</v>
      </c>
      <c r="E85" s="131">
        <v>70.770498799999999</v>
      </c>
      <c r="F85" s="131">
        <v>10.9282082</v>
      </c>
      <c r="G85" s="131">
        <v>156.97979649999999</v>
      </c>
      <c r="H85" s="140">
        <v>11264.1168555</v>
      </c>
      <c r="I85" s="60">
        <v>1.393627201437905</v>
      </c>
    </row>
    <row r="86" spans="1:38" x14ac:dyDescent="0.25">
      <c r="A86" s="116">
        <v>41487</v>
      </c>
      <c r="B86" s="64">
        <v>51.502851700000001</v>
      </c>
      <c r="C86" s="64">
        <v>19.827292199999999</v>
      </c>
      <c r="D86" s="131">
        <v>6.8295073999999998</v>
      </c>
      <c r="E86" s="131">
        <v>58.5573579</v>
      </c>
      <c r="F86" s="131">
        <v>22.4510535</v>
      </c>
      <c r="G86" s="131">
        <v>159.16806270000001</v>
      </c>
      <c r="H86" s="140">
        <v>11361.409787299999</v>
      </c>
      <c r="I86" s="60">
        <v>1.4009534527829557</v>
      </c>
    </row>
    <row r="87" spans="1:38" x14ac:dyDescent="0.25">
      <c r="A87" s="116">
        <v>41852</v>
      </c>
      <c r="B87" s="64">
        <v>38.518436199999996</v>
      </c>
      <c r="C87" s="64">
        <v>24.856397399999999</v>
      </c>
      <c r="D87" s="131">
        <v>6.4584286000000004</v>
      </c>
      <c r="E87" s="131">
        <v>63.6512557</v>
      </c>
      <c r="F87" s="131">
        <v>15.4703199</v>
      </c>
      <c r="G87" s="131">
        <v>148.95483779999998</v>
      </c>
      <c r="H87" s="140">
        <v>11572.7635314</v>
      </c>
      <c r="I87" s="60">
        <v>1.2871155398262975</v>
      </c>
    </row>
    <row r="88" spans="1:38" s="26" customFormat="1" x14ac:dyDescent="0.25">
      <c r="A88" s="116">
        <v>42217</v>
      </c>
      <c r="B88" s="64">
        <v>45.035511</v>
      </c>
      <c r="C88" s="64">
        <v>35.520502100000002</v>
      </c>
      <c r="D88" s="131">
        <v>9.2454195000000006</v>
      </c>
      <c r="E88" s="131">
        <v>62.8376193</v>
      </c>
      <c r="F88" s="131">
        <v>14.346460199999999</v>
      </c>
      <c r="G88" s="131">
        <v>166.98551209999999</v>
      </c>
      <c r="H88" s="140">
        <v>11702.631254899999</v>
      </c>
      <c r="I88" s="60">
        <v>1.4269056972130232</v>
      </c>
      <c r="J88" s="1"/>
      <c r="K88" s="1"/>
      <c r="L88" s="1"/>
      <c r="M88" s="1"/>
      <c r="N88" s="1"/>
      <c r="W88" s="68"/>
      <c r="X88" s="69"/>
      <c r="Y88" s="69"/>
      <c r="Z88" s="69"/>
      <c r="AA88" s="69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</row>
    <row r="89" spans="1:38" x14ac:dyDescent="0.25">
      <c r="A89" s="116">
        <v>42583</v>
      </c>
      <c r="B89" s="59">
        <v>52.280592200000001</v>
      </c>
      <c r="C89" s="59">
        <v>21.956762099999999</v>
      </c>
      <c r="D89" s="131">
        <v>3.5873384000000001</v>
      </c>
      <c r="E89" s="131">
        <v>59.882823100000003</v>
      </c>
      <c r="F89" s="131">
        <v>13.8291244</v>
      </c>
      <c r="G89" s="60">
        <v>151.53664019999999</v>
      </c>
      <c r="H89" s="63">
        <v>11904.8339452</v>
      </c>
      <c r="I89" s="60">
        <v>1.2729000748565602</v>
      </c>
      <c r="J89" s="26"/>
      <c r="K89" s="26"/>
      <c r="L89" s="26"/>
      <c r="M89" s="26"/>
      <c r="N89" s="26"/>
    </row>
    <row r="90" spans="1:38" x14ac:dyDescent="0.25">
      <c r="A90" s="116">
        <v>42948</v>
      </c>
      <c r="B90" s="64">
        <v>45.923242000000002</v>
      </c>
      <c r="C90" s="64">
        <v>22.164476199999999</v>
      </c>
      <c r="D90" s="131">
        <v>11.021428999999999</v>
      </c>
      <c r="E90" s="131">
        <v>57.258057100000002</v>
      </c>
      <c r="F90" s="131">
        <v>11.4997781</v>
      </c>
      <c r="G90" s="60">
        <v>147.86698239999998</v>
      </c>
      <c r="H90" s="63">
        <v>12243.230827699999</v>
      </c>
      <c r="I90" s="60">
        <v>1.2077447895979767</v>
      </c>
    </row>
    <row r="91" spans="1:38" x14ac:dyDescent="0.25">
      <c r="A91" s="116">
        <v>43313</v>
      </c>
      <c r="B91" s="64">
        <v>56.220738099999998</v>
      </c>
      <c r="C91" s="64">
        <v>24.938905500000001</v>
      </c>
      <c r="D91" s="131">
        <v>7.9543751</v>
      </c>
      <c r="E91" s="131">
        <v>66.587602700000005</v>
      </c>
      <c r="F91" s="131">
        <v>11.9592113</v>
      </c>
      <c r="G91" s="60">
        <v>167.66083270000001</v>
      </c>
      <c r="H91" s="63">
        <v>12542.931564799999</v>
      </c>
      <c r="I91" s="60">
        <v>1.3366957463956586</v>
      </c>
    </row>
    <row r="92" spans="1:38" x14ac:dyDescent="0.25">
      <c r="A92" s="116">
        <v>43678</v>
      </c>
      <c r="B92" s="64">
        <v>47.389630599999997</v>
      </c>
      <c r="C92" s="64">
        <v>26.704474399999999</v>
      </c>
      <c r="D92" s="64">
        <v>7.1096114000000004</v>
      </c>
      <c r="E92" s="64">
        <v>65.142260500000006</v>
      </c>
      <c r="F92" s="64">
        <v>16.227071599999999</v>
      </c>
      <c r="G92" s="60">
        <v>162.5730485</v>
      </c>
      <c r="H92" s="63">
        <v>12852.307715000001</v>
      </c>
      <c r="I92" s="60">
        <v>1.2649327428587793</v>
      </c>
    </row>
    <row r="93" spans="1:38" ht="13.5" customHeight="1" x14ac:dyDescent="0.25">
      <c r="A93" s="116">
        <v>44044</v>
      </c>
      <c r="B93" s="64">
        <v>51.029278499999997</v>
      </c>
      <c r="C93" s="64">
        <v>18.429407399999999</v>
      </c>
      <c r="D93" s="64">
        <v>10.418081000000001</v>
      </c>
      <c r="E93" s="64">
        <v>73.028768499999998</v>
      </c>
      <c r="F93" s="64">
        <v>13.962735800000001</v>
      </c>
      <c r="G93" s="60">
        <v>166.86827119999998</v>
      </c>
      <c r="H93" s="63">
        <v>12550.3472</v>
      </c>
      <c r="I93" s="60">
        <v>1.3295908753823158</v>
      </c>
    </row>
    <row r="94" spans="1:38" ht="13.5" customHeight="1" x14ac:dyDescent="0.25">
      <c r="A94" s="127">
        <v>44409</v>
      </c>
      <c r="B94" s="64">
        <v>46.431996699999999</v>
      </c>
      <c r="C94" s="64">
        <v>20.5310597</v>
      </c>
      <c r="D94" s="64">
        <v>3.3601847999999999</v>
      </c>
      <c r="E94" s="64">
        <v>69.871537799999999</v>
      </c>
      <c r="F94" s="64">
        <v>13.580009499999999</v>
      </c>
      <c r="G94" s="59">
        <v>153.77478849999997</v>
      </c>
      <c r="H94" s="63">
        <v>12940.3511948</v>
      </c>
      <c r="I94" s="59">
        <v>1.1883355110315199</v>
      </c>
    </row>
    <row r="95" spans="1:38" ht="13.5" customHeight="1" x14ac:dyDescent="0.25">
      <c r="A95" s="116">
        <v>44774</v>
      </c>
      <c r="B95" s="64">
        <v>45.853723600000002</v>
      </c>
      <c r="C95" s="64">
        <v>21.834675099999998</v>
      </c>
      <c r="D95" s="64">
        <v>6.2474764</v>
      </c>
      <c r="E95" s="64">
        <v>75.440931899999995</v>
      </c>
      <c r="F95" s="64">
        <v>10.1800473</v>
      </c>
      <c r="G95" s="64">
        <v>159.5568543</v>
      </c>
      <c r="H95" s="63">
        <v>13626.7410315</v>
      </c>
      <c r="I95" s="64">
        <v>1.1709098597468273</v>
      </c>
    </row>
    <row r="96" spans="1:38" ht="13.5" customHeight="1" x14ac:dyDescent="0.25">
      <c r="A96" s="150">
        <v>45139</v>
      </c>
      <c r="B96" s="158">
        <v>50.149967199999999</v>
      </c>
      <c r="C96" s="158">
        <v>19.806130700000001</v>
      </c>
      <c r="D96" s="158">
        <v>6.4862498000000004</v>
      </c>
      <c r="E96" s="158">
        <v>71.478898999999998</v>
      </c>
      <c r="F96" s="158">
        <v>11.1912307</v>
      </c>
      <c r="G96" s="158">
        <v>159.11247739999999</v>
      </c>
      <c r="H96" s="161">
        <v>14033.217546</v>
      </c>
      <c r="I96" s="158">
        <v>1.1338274838143096</v>
      </c>
    </row>
    <row r="97" spans="1:34" x14ac:dyDescent="0.25">
      <c r="A97" s="34" t="s">
        <v>60</v>
      </c>
    </row>
    <row r="98" spans="1:34" ht="13" x14ac:dyDescent="0.3">
      <c r="A98" s="67" t="s">
        <v>304</v>
      </c>
    </row>
    <row r="100" spans="1:34" x14ac:dyDescent="0.25">
      <c r="O100" s="26"/>
      <c r="P100" s="26"/>
      <c r="Q100" s="26"/>
      <c r="R100" s="26"/>
      <c r="S100" s="26"/>
      <c r="T100" s="26"/>
      <c r="U100" s="26"/>
      <c r="V100" s="26"/>
    </row>
    <row r="101" spans="1:34" x14ac:dyDescent="0.25">
      <c r="A101" s="6" t="s">
        <v>118</v>
      </c>
      <c r="B101" s="25"/>
      <c r="C101" s="25"/>
      <c r="D101" s="25"/>
      <c r="E101" s="25"/>
      <c r="F101" s="130"/>
      <c r="G101" s="26"/>
      <c r="H101" s="43"/>
      <c r="I101" s="43"/>
      <c r="J101" s="43"/>
      <c r="K101" s="43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34" x14ac:dyDescent="0.25">
      <c r="A102" s="45"/>
      <c r="B102" s="14"/>
      <c r="C102" s="14"/>
      <c r="D102" s="14"/>
      <c r="E102" s="26"/>
      <c r="F102" s="135"/>
      <c r="G102" s="26"/>
      <c r="H102" s="43"/>
      <c r="I102" s="43"/>
      <c r="J102" s="43"/>
      <c r="K102" s="43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:34" ht="57.75" customHeight="1" x14ac:dyDescent="0.25">
      <c r="A103" s="45"/>
      <c r="B103" s="74" t="s">
        <v>119</v>
      </c>
      <c r="C103" s="47"/>
      <c r="D103" s="47"/>
      <c r="E103" s="285" t="s">
        <v>92</v>
      </c>
      <c r="F103" s="313" t="s">
        <v>120</v>
      </c>
      <c r="G103" s="26"/>
      <c r="H103" s="43"/>
      <c r="I103" s="43"/>
      <c r="J103" s="43"/>
      <c r="K103" s="43"/>
      <c r="L103" s="26"/>
      <c r="M103" s="26"/>
      <c r="N103" s="26"/>
      <c r="AG103" s="75" t="s">
        <v>92</v>
      </c>
      <c r="AH103" s="75" t="s">
        <v>123</v>
      </c>
    </row>
    <row r="104" spans="1:34" ht="75" x14ac:dyDescent="0.25">
      <c r="A104" s="147" t="s">
        <v>251</v>
      </c>
      <c r="B104" s="49" t="s">
        <v>121</v>
      </c>
      <c r="C104" s="49" t="s">
        <v>122</v>
      </c>
      <c r="D104" s="72" t="s">
        <v>69</v>
      </c>
      <c r="E104" s="285"/>
      <c r="F104" s="313"/>
      <c r="H104" s="76"/>
      <c r="AG104" s="10" t="s">
        <v>124</v>
      </c>
    </row>
    <row r="105" spans="1:34" ht="13" x14ac:dyDescent="0.3">
      <c r="A105" s="280" t="s">
        <v>101</v>
      </c>
      <c r="B105" s="280"/>
      <c r="C105" s="280"/>
      <c r="D105" s="280"/>
      <c r="E105" s="280"/>
      <c r="F105" s="136" t="s">
        <v>12</v>
      </c>
      <c r="H105" s="79"/>
    </row>
    <row r="106" spans="1:34" x14ac:dyDescent="0.25">
      <c r="A106" s="127">
        <v>31260</v>
      </c>
      <c r="B106" s="54">
        <v>78.992164900000006</v>
      </c>
      <c r="C106" s="54">
        <v>7.5733955999999996</v>
      </c>
      <c r="D106" s="80">
        <v>86.565560500000004</v>
      </c>
      <c r="E106" s="57">
        <v>6675.5378567999996</v>
      </c>
      <c r="F106" s="65">
        <v>1.2967578396970736</v>
      </c>
      <c r="H106" s="59"/>
      <c r="L106" s="57"/>
    </row>
    <row r="107" spans="1:34" x14ac:dyDescent="0.25">
      <c r="A107" s="116">
        <v>31625</v>
      </c>
      <c r="B107" s="59">
        <v>78.964250399999997</v>
      </c>
      <c r="C107" s="60">
        <v>7.7375353000000002</v>
      </c>
      <c r="D107" s="80">
        <v>86.701785700000002</v>
      </c>
      <c r="E107" s="57">
        <v>6918.5250524000003</v>
      </c>
      <c r="F107" s="65">
        <v>1.2531830851710744</v>
      </c>
      <c r="H107" s="59"/>
      <c r="L107" s="57"/>
    </row>
    <row r="108" spans="1:34" x14ac:dyDescent="0.25">
      <c r="A108" s="116">
        <v>31990</v>
      </c>
      <c r="B108" s="59">
        <v>73.848770900000005</v>
      </c>
      <c r="C108" s="60">
        <v>7.5463161000000003</v>
      </c>
      <c r="D108" s="80">
        <v>81.395087000000004</v>
      </c>
      <c r="E108" s="57">
        <v>7092.2573214000004</v>
      </c>
      <c r="F108" s="65">
        <v>1.1476612214054966</v>
      </c>
      <c r="H108" s="59"/>
      <c r="L108" s="57"/>
    </row>
    <row r="109" spans="1:34" x14ac:dyDescent="0.25">
      <c r="A109" s="116">
        <v>32356</v>
      </c>
      <c r="B109" s="59">
        <v>71.382261400000004</v>
      </c>
      <c r="C109" s="60">
        <v>7.5032912999999999</v>
      </c>
      <c r="D109" s="80">
        <v>78.885552700000005</v>
      </c>
      <c r="E109" s="57">
        <v>7353.2863914999998</v>
      </c>
      <c r="F109" s="65">
        <v>1.0727931498926444</v>
      </c>
      <c r="H109" s="59"/>
      <c r="L109" s="57"/>
    </row>
    <row r="110" spans="1:34" x14ac:dyDescent="0.25">
      <c r="A110" s="116">
        <v>32721</v>
      </c>
      <c r="B110" s="59">
        <v>73.796776100000002</v>
      </c>
      <c r="C110" s="60">
        <v>7.8875468</v>
      </c>
      <c r="D110" s="80">
        <v>81.684322899999998</v>
      </c>
      <c r="E110" s="57">
        <v>7715.2730129000001</v>
      </c>
      <c r="F110" s="65">
        <v>1.0587353521181058</v>
      </c>
      <c r="H110" s="59"/>
      <c r="L110" s="57"/>
    </row>
    <row r="111" spans="1:34" x14ac:dyDescent="0.25">
      <c r="A111" s="116">
        <v>33086</v>
      </c>
      <c r="B111" s="59">
        <v>76.717044000000001</v>
      </c>
      <c r="C111" s="60">
        <v>8.3253647999999991</v>
      </c>
      <c r="D111" s="80">
        <v>85.042408800000004</v>
      </c>
      <c r="E111" s="57">
        <v>7807.9828870000001</v>
      </c>
      <c r="F111" s="65">
        <v>1.0891725818404705</v>
      </c>
      <c r="H111" s="59"/>
      <c r="L111" s="57"/>
    </row>
    <row r="112" spans="1:34" x14ac:dyDescent="0.25">
      <c r="A112" s="116">
        <v>33451</v>
      </c>
      <c r="B112" s="59">
        <v>70.419599700000006</v>
      </c>
      <c r="C112" s="60">
        <v>7.9018084999999996</v>
      </c>
      <c r="D112" s="80">
        <v>78.321408200000008</v>
      </c>
      <c r="E112" s="57">
        <v>7620.7032112999996</v>
      </c>
      <c r="F112" s="65">
        <v>1.0277451572167882</v>
      </c>
      <c r="H112" s="59"/>
      <c r="L112" s="57"/>
    </row>
    <row r="113" spans="1:25" x14ac:dyDescent="0.25">
      <c r="A113" s="116">
        <v>33817</v>
      </c>
      <c r="B113" s="59">
        <v>61.662599899999996</v>
      </c>
      <c r="C113" s="60">
        <v>7.4216993999999996</v>
      </c>
      <c r="D113" s="80">
        <v>69.084299299999998</v>
      </c>
      <c r="E113" s="57">
        <v>7613.3991011999997</v>
      </c>
      <c r="F113" s="65">
        <v>0.90740414868190933</v>
      </c>
      <c r="H113" s="59"/>
      <c r="L113" s="57"/>
    </row>
    <row r="114" spans="1:25" x14ac:dyDescent="0.25">
      <c r="A114" s="116">
        <v>34182</v>
      </c>
      <c r="B114" s="59">
        <v>60.665907300000001</v>
      </c>
      <c r="C114" s="60">
        <v>7.3534503999999998</v>
      </c>
      <c r="D114" s="80">
        <v>68.0193577</v>
      </c>
      <c r="E114" s="57">
        <v>7589.4031314000003</v>
      </c>
      <c r="F114" s="65">
        <v>0.8962412000303458</v>
      </c>
      <c r="H114" s="59"/>
      <c r="L114" s="57"/>
    </row>
    <row r="115" spans="1:25" x14ac:dyDescent="0.25">
      <c r="A115" s="116">
        <v>34547</v>
      </c>
      <c r="B115" s="59">
        <v>74.852796999999995</v>
      </c>
      <c r="C115" s="60">
        <v>9.5655567000000001</v>
      </c>
      <c r="D115" s="80">
        <v>84.418353699999997</v>
      </c>
      <c r="E115" s="57">
        <v>7861.6938744999998</v>
      </c>
      <c r="F115" s="65">
        <v>1.0737934476667594</v>
      </c>
      <c r="H115" s="59"/>
      <c r="L115" s="57"/>
    </row>
    <row r="116" spans="1:25" x14ac:dyDescent="0.25">
      <c r="A116" s="116">
        <v>34912</v>
      </c>
      <c r="B116" s="59">
        <v>80.032987399999996</v>
      </c>
      <c r="C116" s="60">
        <v>11.0608304</v>
      </c>
      <c r="D116" s="80">
        <v>91.093817799999997</v>
      </c>
      <c r="E116" s="57">
        <v>8165.9187173999999</v>
      </c>
      <c r="F116" s="65">
        <v>1.1155366707961054</v>
      </c>
      <c r="H116" s="59"/>
      <c r="L116" s="57"/>
    </row>
    <row r="117" spans="1:25" x14ac:dyDescent="0.25">
      <c r="A117" s="116">
        <v>35278</v>
      </c>
      <c r="B117" s="59">
        <v>92.070849800000005</v>
      </c>
      <c r="C117" s="60">
        <v>12.7781088</v>
      </c>
      <c r="D117" s="80">
        <v>104.8489586</v>
      </c>
      <c r="E117" s="57">
        <v>8265.8648565000003</v>
      </c>
      <c r="F117" s="65">
        <v>1.2684572082926118</v>
      </c>
      <c r="H117" s="59"/>
      <c r="L117" s="57"/>
    </row>
    <row r="118" spans="1:25" x14ac:dyDescent="0.25">
      <c r="A118" s="116">
        <v>35643</v>
      </c>
      <c r="B118" s="59">
        <v>75.517525300000003</v>
      </c>
      <c r="C118" s="60">
        <v>13.011715300000001</v>
      </c>
      <c r="D118" s="80">
        <v>88.529240600000008</v>
      </c>
      <c r="E118" s="57">
        <v>8250.3060526000008</v>
      </c>
      <c r="F118" s="65">
        <v>1.0730418973015057</v>
      </c>
      <c r="H118" s="59"/>
      <c r="L118" s="57"/>
    </row>
    <row r="119" spans="1:25" x14ac:dyDescent="0.25">
      <c r="A119" s="116">
        <v>36008</v>
      </c>
      <c r="B119" s="59">
        <v>70.301897999999994</v>
      </c>
      <c r="C119" s="60">
        <v>14.377053399999999</v>
      </c>
      <c r="D119" s="80">
        <v>84.678951399999988</v>
      </c>
      <c r="E119" s="57">
        <v>8455.2334644000002</v>
      </c>
      <c r="F119" s="65">
        <v>1.0014974956816165</v>
      </c>
      <c r="H119" s="59"/>
      <c r="L119" s="57"/>
    </row>
    <row r="120" spans="1:25" x14ac:dyDescent="0.25">
      <c r="A120" s="116">
        <v>36373</v>
      </c>
      <c r="B120" s="59">
        <v>73.036518799999996</v>
      </c>
      <c r="C120" s="60">
        <v>13.9878792</v>
      </c>
      <c r="D120" s="80">
        <v>87.024397999999991</v>
      </c>
      <c r="E120" s="57">
        <v>8603.6235892000004</v>
      </c>
      <c r="F120" s="65">
        <v>1.0114854177167909</v>
      </c>
      <c r="H120" s="59"/>
      <c r="L120" s="57"/>
    </row>
    <row r="121" spans="1:25" x14ac:dyDescent="0.25">
      <c r="A121" s="116">
        <v>36739</v>
      </c>
      <c r="B121" s="59">
        <v>88.690656099999998</v>
      </c>
      <c r="C121" s="60">
        <v>20.286299899999999</v>
      </c>
      <c r="D121" s="80">
        <v>108.976956</v>
      </c>
      <c r="E121" s="57">
        <v>8911.5878905000009</v>
      </c>
      <c r="F121" s="65">
        <v>1.2228679932133357</v>
      </c>
      <c r="H121" s="59"/>
      <c r="L121" s="57"/>
      <c r="Y121" s="11" t="s">
        <v>125</v>
      </c>
    </row>
    <row r="122" spans="1:25" x14ac:dyDescent="0.25">
      <c r="A122" s="116">
        <v>37104</v>
      </c>
      <c r="B122" s="59">
        <v>85.437116200000006</v>
      </c>
      <c r="C122" s="60">
        <v>19.297969599999998</v>
      </c>
      <c r="D122" s="80">
        <v>104.73508580000001</v>
      </c>
      <c r="E122" s="57">
        <v>8971.8953963000004</v>
      </c>
      <c r="F122" s="65">
        <v>1.1673685567398906</v>
      </c>
      <c r="H122" s="59"/>
      <c r="L122" s="57"/>
      <c r="Y122" s="11" t="s">
        <v>115</v>
      </c>
    </row>
    <row r="123" spans="1:25" x14ac:dyDescent="0.25">
      <c r="A123" s="116">
        <v>37469</v>
      </c>
      <c r="B123" s="59">
        <v>85.586983200000006</v>
      </c>
      <c r="C123" s="60">
        <v>20.734369099999999</v>
      </c>
      <c r="D123" s="80">
        <v>106.3213523</v>
      </c>
      <c r="E123" s="57">
        <v>9150.2861487999999</v>
      </c>
      <c r="F123" s="65">
        <v>1.1619456547153266</v>
      </c>
      <c r="H123" s="59"/>
      <c r="L123" s="57"/>
      <c r="Y123" s="11" t="s">
        <v>116</v>
      </c>
    </row>
    <row r="124" spans="1:25" x14ac:dyDescent="0.25">
      <c r="A124" s="116">
        <v>37834</v>
      </c>
      <c r="B124" s="59">
        <v>92.487956699999998</v>
      </c>
      <c r="C124" s="60">
        <v>20.520252200000002</v>
      </c>
      <c r="D124" s="80">
        <v>113.0082089</v>
      </c>
      <c r="E124" s="57">
        <v>9326.9510515999991</v>
      </c>
      <c r="F124" s="65">
        <v>1.2116307706001515</v>
      </c>
      <c r="H124" s="59"/>
      <c r="L124" s="57"/>
      <c r="Y124" s="11" t="s">
        <v>117</v>
      </c>
    </row>
    <row r="125" spans="1:25" x14ac:dyDescent="0.25">
      <c r="A125" s="116">
        <v>38200</v>
      </c>
      <c r="B125" s="59">
        <v>88.1626014</v>
      </c>
      <c r="C125" s="60">
        <v>18.636215700000001</v>
      </c>
      <c r="D125" s="80">
        <v>106.79881710000001</v>
      </c>
      <c r="E125" s="57">
        <v>9462.0865529000002</v>
      </c>
      <c r="F125" s="65">
        <v>1.1287026017244328</v>
      </c>
      <c r="H125" s="59"/>
      <c r="L125" s="57"/>
    </row>
    <row r="126" spans="1:25" x14ac:dyDescent="0.25">
      <c r="A126" s="116">
        <v>38565</v>
      </c>
      <c r="B126" s="59">
        <v>96.389408099999997</v>
      </c>
      <c r="C126" s="60">
        <v>19.893766400000001</v>
      </c>
      <c r="D126" s="80">
        <v>116.2831745</v>
      </c>
      <c r="E126" s="57">
        <v>9870.3355114000005</v>
      </c>
      <c r="F126" s="65">
        <v>1.1781076171696061</v>
      </c>
      <c r="H126" s="59"/>
      <c r="L126" s="57"/>
    </row>
    <row r="127" spans="1:25" x14ac:dyDescent="0.25">
      <c r="A127" s="116">
        <v>38930</v>
      </c>
      <c r="B127" s="59">
        <v>97.900563899999995</v>
      </c>
      <c r="C127" s="60">
        <v>21.557523100000001</v>
      </c>
      <c r="D127" s="80">
        <v>119.45808699999999</v>
      </c>
      <c r="E127" s="57">
        <v>10105.7732289</v>
      </c>
      <c r="F127" s="65">
        <v>1.1820776529833419</v>
      </c>
      <c r="H127" s="59"/>
      <c r="L127" s="57"/>
    </row>
    <row r="128" spans="1:25" x14ac:dyDescent="0.25">
      <c r="A128" s="116">
        <v>39295</v>
      </c>
      <c r="B128" s="59">
        <v>96.733142200000003</v>
      </c>
      <c r="C128" s="60">
        <v>22.805553400000001</v>
      </c>
      <c r="D128" s="80">
        <v>119.53869560000001</v>
      </c>
      <c r="E128" s="63">
        <v>10406.3975414</v>
      </c>
      <c r="F128" s="65">
        <v>1.1487039114586639</v>
      </c>
      <c r="H128" s="59"/>
      <c r="L128" s="57"/>
    </row>
    <row r="129" spans="1:38" x14ac:dyDescent="0.25">
      <c r="A129" s="116">
        <v>39661</v>
      </c>
      <c r="B129" s="59">
        <v>96.485711600000002</v>
      </c>
      <c r="C129" s="60">
        <v>15.9034245</v>
      </c>
      <c r="D129" s="80">
        <v>112.3891361</v>
      </c>
      <c r="E129" s="63">
        <v>10710.441137600001</v>
      </c>
      <c r="F129" s="65">
        <v>1.0493418026027657</v>
      </c>
      <c r="G129" s="26"/>
      <c r="H129" s="59"/>
      <c r="L129" s="63"/>
    </row>
    <row r="130" spans="1:38" x14ac:dyDescent="0.25">
      <c r="A130" s="116">
        <v>40026</v>
      </c>
      <c r="B130" s="59">
        <v>85.227781399999998</v>
      </c>
      <c r="C130" s="59">
        <v>7.1448893</v>
      </c>
      <c r="D130" s="80">
        <v>92.3726707</v>
      </c>
      <c r="E130" s="63">
        <v>10707.257287500001</v>
      </c>
      <c r="F130" s="65">
        <v>0.86271085320644025</v>
      </c>
      <c r="G130" s="26"/>
      <c r="H130" s="59"/>
      <c r="L130" s="56"/>
    </row>
    <row r="131" spans="1:38" x14ac:dyDescent="0.25">
      <c r="A131" s="116">
        <v>40391</v>
      </c>
      <c r="B131" s="59">
        <v>89.692161600000006</v>
      </c>
      <c r="C131" s="59">
        <v>7.9797751999999997</v>
      </c>
      <c r="D131" s="80">
        <v>97.671936800000012</v>
      </c>
      <c r="E131" s="63">
        <v>10973.8229331</v>
      </c>
      <c r="F131" s="65">
        <v>0.89004476740184302</v>
      </c>
      <c r="G131" s="26"/>
      <c r="H131" s="59"/>
      <c r="L131" s="56"/>
    </row>
    <row r="132" spans="1:38" x14ac:dyDescent="0.25">
      <c r="A132" s="116">
        <v>40756</v>
      </c>
      <c r="B132" s="59">
        <v>89.945390799999998</v>
      </c>
      <c r="C132" s="59">
        <v>8.5510943000000008</v>
      </c>
      <c r="D132" s="80">
        <v>98.496485100000001</v>
      </c>
      <c r="E132" s="63">
        <v>11127.2154885</v>
      </c>
      <c r="F132" s="65">
        <v>0.88518538354718046</v>
      </c>
      <c r="G132" s="26"/>
      <c r="H132" s="59"/>
      <c r="L132" s="56"/>
    </row>
    <row r="133" spans="1:38" x14ac:dyDescent="0.25">
      <c r="A133" s="116">
        <v>41122</v>
      </c>
      <c r="B133" s="59">
        <v>102.2603467</v>
      </c>
      <c r="C133" s="59">
        <v>7.5961514000000001</v>
      </c>
      <c r="D133" s="80">
        <v>109.8564981</v>
      </c>
      <c r="E133" s="63">
        <v>11264.1168555</v>
      </c>
      <c r="F133" s="65">
        <v>0.97527839518425885</v>
      </c>
      <c r="G133" s="26"/>
      <c r="H133" s="59"/>
      <c r="L133" s="56"/>
    </row>
    <row r="134" spans="1:38" x14ac:dyDescent="0.25">
      <c r="A134" s="116">
        <v>41487</v>
      </c>
      <c r="B134" s="59">
        <v>87.099136799999997</v>
      </c>
      <c r="C134" s="59">
        <v>5.9716936</v>
      </c>
      <c r="D134" s="80">
        <v>93.070830399999991</v>
      </c>
      <c r="E134" s="63">
        <v>11361.409787299999</v>
      </c>
      <c r="F134" s="65">
        <v>0.81918381734664958</v>
      </c>
      <c r="G134" s="26"/>
      <c r="H134" s="59"/>
      <c r="L134" s="56"/>
    </row>
    <row r="135" spans="1:38" x14ac:dyDescent="0.25">
      <c r="A135" s="116">
        <v>41852</v>
      </c>
      <c r="B135" s="59">
        <v>103.1375445</v>
      </c>
      <c r="C135" s="59">
        <v>7.7674314000000004</v>
      </c>
      <c r="D135" s="80">
        <v>110.90497590000001</v>
      </c>
      <c r="E135" s="63">
        <v>11572.7635314</v>
      </c>
      <c r="F135" s="65">
        <v>0.95832750404935851</v>
      </c>
      <c r="G135" s="26"/>
      <c r="H135" s="59"/>
      <c r="L135" s="56"/>
    </row>
    <row r="136" spans="1:38" x14ac:dyDescent="0.25">
      <c r="A136" s="116">
        <v>42217</v>
      </c>
      <c r="B136" s="59">
        <v>90.957624300000006</v>
      </c>
      <c r="C136" s="59">
        <v>10.7016182</v>
      </c>
      <c r="D136" s="80">
        <v>101.6592425</v>
      </c>
      <c r="E136" s="63">
        <v>11702.631254899999</v>
      </c>
      <c r="F136" s="65">
        <v>0.868687052387764</v>
      </c>
      <c r="G136" s="26"/>
      <c r="H136" s="59"/>
      <c r="L136" s="56"/>
    </row>
    <row r="137" spans="1:38" x14ac:dyDescent="0.25">
      <c r="A137" s="116">
        <v>42583</v>
      </c>
      <c r="B137" s="59">
        <v>101.52954</v>
      </c>
      <c r="C137" s="59">
        <v>11.272578899999999</v>
      </c>
      <c r="D137" s="80">
        <v>112.8021189</v>
      </c>
      <c r="E137" s="63">
        <v>11904.8339452</v>
      </c>
      <c r="F137" s="65">
        <v>0.94753206486749475</v>
      </c>
      <c r="G137" s="26"/>
      <c r="H137" s="59"/>
      <c r="L137" s="56"/>
    </row>
    <row r="138" spans="1:38" s="26" customFormat="1" x14ac:dyDescent="0.25">
      <c r="A138" s="116">
        <v>42948</v>
      </c>
      <c r="B138" s="64">
        <v>94.8062836</v>
      </c>
      <c r="C138" s="64">
        <v>9.5113122000000008</v>
      </c>
      <c r="D138" s="80">
        <v>104.31759580000001</v>
      </c>
      <c r="E138" s="63">
        <v>12243.230827699999</v>
      </c>
      <c r="F138" s="65">
        <v>0.85204303723478025</v>
      </c>
      <c r="H138" s="59"/>
      <c r="I138" s="1"/>
      <c r="J138" s="1"/>
      <c r="K138" s="1"/>
      <c r="L138" s="56"/>
      <c r="M138" s="1"/>
      <c r="N138" s="1"/>
      <c r="W138" s="68"/>
      <c r="X138" s="69"/>
      <c r="Y138" s="69"/>
      <c r="Z138" s="69"/>
      <c r="AA138" s="69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</row>
    <row r="139" spans="1:38" x14ac:dyDescent="0.25">
      <c r="A139" s="116">
        <v>43313</v>
      </c>
      <c r="B139" s="64">
        <v>105.2411614</v>
      </c>
      <c r="C139" s="64">
        <v>5.5940174999999996</v>
      </c>
      <c r="D139" s="80">
        <v>110.83517889999999</v>
      </c>
      <c r="E139" s="63">
        <v>12542.931564799999</v>
      </c>
      <c r="F139" s="65">
        <v>0.8836465249562836</v>
      </c>
      <c r="G139" s="26"/>
      <c r="H139" s="59"/>
      <c r="I139" s="26"/>
      <c r="J139" s="26"/>
      <c r="K139" s="26"/>
      <c r="L139" s="56"/>
      <c r="M139" s="26"/>
      <c r="N139" s="26"/>
    </row>
    <row r="140" spans="1:38" x14ac:dyDescent="0.25">
      <c r="A140" s="116">
        <v>43678</v>
      </c>
      <c r="B140" s="64">
        <v>90.950224000000006</v>
      </c>
      <c r="C140" s="64">
        <v>8.4428972000000009</v>
      </c>
      <c r="D140" s="80">
        <v>99.39312120000001</v>
      </c>
      <c r="E140" s="63">
        <v>12852.307715000001</v>
      </c>
      <c r="F140" s="65">
        <v>0.77334843986031965</v>
      </c>
      <c r="G140" s="26"/>
      <c r="H140" s="59"/>
      <c r="I140" s="26"/>
      <c r="J140" s="26"/>
      <c r="K140" s="26"/>
      <c r="L140" s="56"/>
      <c r="M140" s="26"/>
      <c r="N140" s="26"/>
      <c r="O140" s="26"/>
    </row>
    <row r="141" spans="1:38" x14ac:dyDescent="0.25">
      <c r="A141" s="116">
        <v>44044</v>
      </c>
      <c r="B141" s="64">
        <v>84.084770399999996</v>
      </c>
      <c r="C141" s="64">
        <v>7.6510275999999999</v>
      </c>
      <c r="D141" s="80">
        <v>91.735798000000003</v>
      </c>
      <c r="E141" s="63">
        <v>12550.3472</v>
      </c>
      <c r="F141" s="65">
        <v>0.73094231209794736</v>
      </c>
      <c r="G141" s="26"/>
      <c r="H141" s="59"/>
      <c r="I141" s="26"/>
      <c r="J141" s="26"/>
      <c r="K141" s="26"/>
      <c r="L141" s="56"/>
      <c r="M141" s="26"/>
      <c r="N141" s="26"/>
      <c r="O141" s="26"/>
    </row>
    <row r="142" spans="1:38" x14ac:dyDescent="0.25">
      <c r="A142" s="127">
        <v>44409</v>
      </c>
      <c r="B142" s="64">
        <v>67.473680200000004</v>
      </c>
      <c r="C142" s="64">
        <v>12.935490700000001</v>
      </c>
      <c r="D142" s="27">
        <v>80.409170900000007</v>
      </c>
      <c r="E142" s="63">
        <v>12940.3511948</v>
      </c>
      <c r="F142" s="65">
        <v>0.62138321974068167</v>
      </c>
      <c r="G142" s="26"/>
      <c r="H142" s="59"/>
      <c r="I142" s="26"/>
      <c r="J142" s="26"/>
      <c r="K142" s="26"/>
      <c r="L142" s="56"/>
      <c r="M142" s="26"/>
      <c r="N142" s="26"/>
      <c r="O142" s="26"/>
    </row>
    <row r="143" spans="1:38" x14ac:dyDescent="0.25">
      <c r="A143" s="116">
        <v>44774</v>
      </c>
      <c r="B143" s="64">
        <v>81.396642</v>
      </c>
      <c r="C143" s="64">
        <v>6.9024615000000002</v>
      </c>
      <c r="D143" s="115">
        <v>88.299103500000001</v>
      </c>
      <c r="E143" s="63">
        <v>13626.7410315</v>
      </c>
      <c r="F143" s="65">
        <v>0.64798401390240734</v>
      </c>
      <c r="G143" s="26"/>
      <c r="H143" s="59"/>
      <c r="I143" s="26"/>
      <c r="J143" s="26"/>
      <c r="K143" s="26"/>
      <c r="L143" s="56"/>
      <c r="M143" s="26"/>
      <c r="N143" s="26"/>
      <c r="O143" s="26"/>
    </row>
    <row r="144" spans="1:38" x14ac:dyDescent="0.25">
      <c r="A144" s="150">
        <v>45139</v>
      </c>
      <c r="B144" s="158">
        <v>74.565822900000001</v>
      </c>
      <c r="C144" s="158">
        <v>8.7623791000000004</v>
      </c>
      <c r="D144" s="149">
        <v>83.328202000000005</v>
      </c>
      <c r="E144" s="161">
        <v>14033.217546</v>
      </c>
      <c r="F144" s="160">
        <v>0.59379256201833563</v>
      </c>
      <c r="G144" s="26"/>
      <c r="H144" s="59"/>
      <c r="I144" s="26"/>
      <c r="J144" s="26"/>
      <c r="K144" s="26"/>
      <c r="L144" s="56"/>
      <c r="M144" s="26"/>
      <c r="N144" s="26"/>
      <c r="O144" s="26"/>
    </row>
    <row r="145" spans="1:24" x14ac:dyDescent="0.25">
      <c r="A145" s="34" t="s">
        <v>60</v>
      </c>
      <c r="F145" s="65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1:24" ht="13" x14ac:dyDescent="0.3">
      <c r="A146" s="67" t="s">
        <v>304</v>
      </c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1:24" x14ac:dyDescent="0.25">
      <c r="G147" s="26"/>
      <c r="H147" s="26"/>
      <c r="I147" s="26"/>
      <c r="J147" s="26"/>
      <c r="K147" s="26"/>
      <c r="L147" s="26"/>
      <c r="M147" s="26"/>
      <c r="N147" s="26"/>
      <c r="O147" s="26"/>
    </row>
    <row r="149" spans="1:24" x14ac:dyDescent="0.25">
      <c r="O149" s="26"/>
      <c r="P149" s="26"/>
      <c r="Q149" s="26"/>
      <c r="R149" s="26"/>
      <c r="S149" s="26"/>
      <c r="T149" s="26"/>
      <c r="U149" s="26"/>
      <c r="V149" s="26"/>
    </row>
    <row r="150" spans="1:24" ht="18" customHeight="1" x14ac:dyDescent="0.25">
      <c r="A150" s="6" t="s">
        <v>126</v>
      </c>
      <c r="B150" s="25"/>
      <c r="C150" s="25"/>
      <c r="D150" s="25"/>
      <c r="E150" s="25"/>
      <c r="F150" s="135"/>
      <c r="G150" s="26"/>
      <c r="H150" s="43"/>
      <c r="I150" s="43"/>
      <c r="J150" s="43"/>
      <c r="K150" s="43"/>
      <c r="L150" s="26"/>
      <c r="M150" s="26"/>
      <c r="N150" s="26"/>
      <c r="O150" s="81"/>
      <c r="P150" s="81"/>
      <c r="Q150" s="81"/>
      <c r="R150" s="81"/>
      <c r="S150" s="81"/>
      <c r="T150" s="81"/>
      <c r="U150" s="81"/>
      <c r="V150" s="81"/>
      <c r="W150" s="81" t="s">
        <v>127</v>
      </c>
      <c r="X150" s="52"/>
    </row>
    <row r="151" spans="1:24" ht="87.5" x14ac:dyDescent="0.25">
      <c r="A151" s="147" t="s">
        <v>251</v>
      </c>
      <c r="B151" s="82" t="s">
        <v>128</v>
      </c>
      <c r="C151" s="52" t="s">
        <v>92</v>
      </c>
      <c r="D151" s="42" t="s">
        <v>129</v>
      </c>
      <c r="G151" s="83"/>
      <c r="H151" s="83"/>
      <c r="I151" s="83"/>
      <c r="J151" s="83"/>
      <c r="K151" s="83"/>
      <c r="L151" s="84" t="s">
        <v>130</v>
      </c>
      <c r="M151" s="81" t="s">
        <v>92</v>
      </c>
      <c r="N151" s="81"/>
      <c r="O151" s="78"/>
      <c r="P151" s="78"/>
      <c r="Q151" s="78"/>
      <c r="R151" s="78"/>
      <c r="S151" s="78"/>
      <c r="T151" s="78"/>
      <c r="U151" s="78"/>
      <c r="V151" s="78"/>
      <c r="W151" s="10" t="s">
        <v>131</v>
      </c>
      <c r="X151" s="10" t="s">
        <v>124</v>
      </c>
    </row>
    <row r="152" spans="1:24" ht="13" x14ac:dyDescent="0.3">
      <c r="A152" s="280" t="s">
        <v>101</v>
      </c>
      <c r="B152" s="280"/>
      <c r="C152" s="280"/>
      <c r="D152" s="85" t="s">
        <v>12</v>
      </c>
      <c r="G152" s="86"/>
      <c r="H152" s="86"/>
      <c r="I152" s="86"/>
      <c r="J152" s="86"/>
      <c r="K152" s="86"/>
      <c r="L152" s="77" t="s">
        <v>131</v>
      </c>
      <c r="M152" s="78" t="s">
        <v>124</v>
      </c>
      <c r="N152" s="78"/>
      <c r="O152" s="87"/>
      <c r="P152" s="87"/>
      <c r="Q152" s="87"/>
      <c r="R152" s="87"/>
      <c r="S152" s="87"/>
      <c r="T152" s="87"/>
      <c r="U152" s="87"/>
      <c r="V152" s="87"/>
    </row>
    <row r="153" spans="1:24" x14ac:dyDescent="0.25">
      <c r="A153" s="127">
        <v>31260</v>
      </c>
      <c r="B153" s="54">
        <v>46.837131499999998</v>
      </c>
      <c r="C153" s="57">
        <v>6675.5378567999996</v>
      </c>
      <c r="D153" s="80">
        <v>0.70162333739579674</v>
      </c>
      <c r="G153" s="88"/>
      <c r="H153" s="88"/>
      <c r="I153" s="88"/>
      <c r="J153" s="53"/>
      <c r="K153" s="53"/>
      <c r="L153" s="89"/>
      <c r="M153" s="87"/>
      <c r="N153" s="87"/>
      <c r="O153" s="58"/>
      <c r="P153" s="58"/>
      <c r="Q153" s="58"/>
      <c r="R153" s="58"/>
      <c r="S153" s="58"/>
      <c r="T153" s="58"/>
      <c r="U153" s="58"/>
      <c r="V153" s="58"/>
    </row>
    <row r="154" spans="1:24" x14ac:dyDescent="0.25">
      <c r="A154" s="116">
        <v>31625</v>
      </c>
      <c r="B154" s="59">
        <v>43.669651299999998</v>
      </c>
      <c r="C154" s="57">
        <v>6918.5250524000003</v>
      </c>
      <c r="D154" s="80">
        <v>0.63119886058447128</v>
      </c>
      <c r="G154" s="88"/>
      <c r="H154" s="88"/>
      <c r="I154" s="88"/>
      <c r="J154" s="53"/>
      <c r="K154" s="53"/>
      <c r="L154" s="57"/>
      <c r="M154" s="58"/>
      <c r="N154" s="58"/>
      <c r="O154" s="58"/>
      <c r="P154" s="58"/>
      <c r="Q154" s="58"/>
      <c r="R154" s="58"/>
      <c r="S154" s="58"/>
      <c r="T154" s="58"/>
      <c r="U154" s="58"/>
      <c r="V154" s="58"/>
    </row>
    <row r="155" spans="1:24" x14ac:dyDescent="0.25">
      <c r="A155" s="116">
        <v>31990</v>
      </c>
      <c r="B155" s="59">
        <v>35.691089900000001</v>
      </c>
      <c r="C155" s="57">
        <v>7092.2573214000004</v>
      </c>
      <c r="D155" s="80">
        <v>0.50324019959493849</v>
      </c>
      <c r="G155" s="88"/>
      <c r="H155" s="88"/>
      <c r="I155" s="88"/>
      <c r="J155" s="53"/>
      <c r="K155" s="53"/>
      <c r="L155" s="57"/>
      <c r="M155" s="58"/>
      <c r="N155" s="58"/>
      <c r="O155" s="58"/>
      <c r="P155" s="58"/>
      <c r="Q155" s="58"/>
      <c r="R155" s="58"/>
      <c r="S155" s="58"/>
      <c r="T155" s="58"/>
      <c r="U155" s="58"/>
      <c r="V155" s="58"/>
    </row>
    <row r="156" spans="1:24" x14ac:dyDescent="0.25">
      <c r="A156" s="116">
        <v>32356</v>
      </c>
      <c r="B156" s="59">
        <v>31.794936400000001</v>
      </c>
      <c r="C156" s="57">
        <v>7353.2863914999998</v>
      </c>
      <c r="D156" s="80">
        <v>0.43239083461720218</v>
      </c>
      <c r="G156" s="88"/>
      <c r="H156" s="88"/>
      <c r="I156" s="88"/>
      <c r="J156" s="53"/>
      <c r="K156" s="53"/>
      <c r="L156" s="57"/>
      <c r="M156" s="58"/>
      <c r="N156" s="58"/>
      <c r="O156" s="58"/>
      <c r="P156" s="58"/>
      <c r="Q156" s="58"/>
      <c r="R156" s="58"/>
      <c r="S156" s="58"/>
      <c r="T156" s="58"/>
      <c r="U156" s="58"/>
      <c r="V156" s="58"/>
    </row>
    <row r="157" spans="1:24" x14ac:dyDescent="0.25">
      <c r="A157" s="116">
        <v>32721</v>
      </c>
      <c r="B157" s="59">
        <v>35.548559500000003</v>
      </c>
      <c r="C157" s="57">
        <v>7715.2730129000001</v>
      </c>
      <c r="D157" s="80">
        <v>0.46075569121873611</v>
      </c>
      <c r="G157" s="88"/>
      <c r="H157" s="88"/>
      <c r="I157" s="88"/>
      <c r="J157" s="53"/>
      <c r="K157" s="53"/>
      <c r="L157" s="57"/>
      <c r="M157" s="58"/>
      <c r="N157" s="58"/>
      <c r="O157" s="58"/>
      <c r="P157" s="58"/>
      <c r="Q157" s="58"/>
      <c r="R157" s="58"/>
      <c r="S157" s="58"/>
      <c r="T157" s="58"/>
      <c r="U157" s="58"/>
      <c r="V157" s="58"/>
    </row>
    <row r="158" spans="1:24" x14ac:dyDescent="0.25">
      <c r="A158" s="116">
        <v>33086</v>
      </c>
      <c r="B158" s="59">
        <v>36.544809800000003</v>
      </c>
      <c r="C158" s="57">
        <v>7807.9828870000001</v>
      </c>
      <c r="D158" s="80">
        <v>0.46804418412399118</v>
      </c>
      <c r="G158" s="88"/>
      <c r="H158" s="88"/>
      <c r="I158" s="88"/>
      <c r="J158" s="53"/>
      <c r="K158" s="53"/>
      <c r="L158" s="57"/>
      <c r="M158" s="58"/>
      <c r="N158" s="58"/>
      <c r="O158" s="58"/>
      <c r="P158" s="58"/>
      <c r="Q158" s="58"/>
      <c r="R158" s="58"/>
      <c r="S158" s="58"/>
      <c r="T158" s="58"/>
      <c r="U158" s="58"/>
      <c r="V158" s="58"/>
    </row>
    <row r="159" spans="1:24" x14ac:dyDescent="0.25">
      <c r="A159" s="116">
        <v>33451</v>
      </c>
      <c r="B159" s="59">
        <v>32.737050600000003</v>
      </c>
      <c r="C159" s="57">
        <v>7620.7032112999996</v>
      </c>
      <c r="D159" s="80">
        <v>0.42958044280555913</v>
      </c>
      <c r="G159" s="88"/>
      <c r="H159" s="88"/>
      <c r="I159" s="88"/>
      <c r="J159" s="53"/>
      <c r="K159" s="53"/>
      <c r="L159" s="57"/>
      <c r="M159" s="58"/>
      <c r="N159" s="58"/>
      <c r="O159" s="58"/>
      <c r="P159" s="58"/>
      <c r="Q159" s="58"/>
      <c r="R159" s="58"/>
      <c r="S159" s="58"/>
      <c r="T159" s="58"/>
      <c r="U159" s="58"/>
      <c r="V159" s="58"/>
    </row>
    <row r="160" spans="1:24" x14ac:dyDescent="0.25">
      <c r="A160" s="116">
        <v>33817</v>
      </c>
      <c r="B160" s="59">
        <v>33.697462999999999</v>
      </c>
      <c r="C160" s="57">
        <v>7613.3991011999997</v>
      </c>
      <c r="D160" s="80">
        <v>0.44260733677666669</v>
      </c>
      <c r="G160" s="88"/>
      <c r="H160" s="88"/>
      <c r="I160" s="88"/>
      <c r="J160" s="53"/>
      <c r="K160" s="53"/>
      <c r="L160" s="57"/>
      <c r="M160" s="58"/>
      <c r="N160" s="58"/>
      <c r="O160" s="58"/>
      <c r="P160" s="58"/>
      <c r="Q160" s="58"/>
      <c r="R160" s="58"/>
      <c r="S160" s="58"/>
      <c r="T160" s="58"/>
      <c r="U160" s="58"/>
      <c r="V160" s="58"/>
    </row>
    <row r="161" spans="1:22" x14ac:dyDescent="0.25">
      <c r="A161" s="116">
        <v>34182</v>
      </c>
      <c r="B161" s="59">
        <v>32.0591759</v>
      </c>
      <c r="C161" s="57">
        <v>7589.4031314000003</v>
      </c>
      <c r="D161" s="80">
        <v>0.42242025288339263</v>
      </c>
      <c r="G161" s="88"/>
      <c r="H161" s="88"/>
      <c r="I161" s="88"/>
      <c r="J161" s="53"/>
      <c r="K161" s="53"/>
      <c r="L161" s="57"/>
      <c r="M161" s="58"/>
      <c r="N161" s="58"/>
      <c r="O161" s="58"/>
      <c r="P161" s="58"/>
      <c r="Q161" s="58"/>
      <c r="R161" s="58"/>
      <c r="S161" s="58"/>
      <c r="T161" s="58"/>
      <c r="U161" s="58"/>
      <c r="V161" s="58"/>
    </row>
    <row r="162" spans="1:22" x14ac:dyDescent="0.25">
      <c r="A162" s="116">
        <v>34547</v>
      </c>
      <c r="B162" s="59">
        <v>28.488528500000001</v>
      </c>
      <c r="C162" s="57">
        <v>7861.6938744999998</v>
      </c>
      <c r="D162" s="80">
        <v>0.36237137892642585</v>
      </c>
      <c r="G162" s="88"/>
      <c r="H162" s="88"/>
      <c r="I162" s="88"/>
      <c r="J162" s="53"/>
      <c r="K162" s="53"/>
      <c r="L162" s="57"/>
      <c r="M162" s="58"/>
      <c r="N162" s="58"/>
      <c r="O162" s="58"/>
      <c r="P162" s="58"/>
      <c r="Q162" s="58"/>
      <c r="R162" s="58"/>
      <c r="S162" s="58"/>
      <c r="T162" s="58"/>
      <c r="U162" s="58"/>
      <c r="V162" s="58"/>
    </row>
    <row r="163" spans="1:22" ht="13.5" customHeight="1" x14ac:dyDescent="0.25">
      <c r="A163" s="116">
        <v>34912</v>
      </c>
      <c r="B163" s="59">
        <v>27.686139799999999</v>
      </c>
      <c r="C163" s="57">
        <v>8165.9187173999999</v>
      </c>
      <c r="D163" s="80">
        <v>0.33904500838351681</v>
      </c>
      <c r="G163" s="88"/>
      <c r="H163" s="88"/>
      <c r="I163" s="88"/>
      <c r="J163" s="53"/>
      <c r="K163" s="53"/>
      <c r="L163" s="57"/>
      <c r="M163" s="58"/>
      <c r="N163" s="58"/>
      <c r="O163" s="58"/>
      <c r="P163" s="58"/>
      <c r="Q163" s="58"/>
      <c r="R163" s="58"/>
      <c r="S163" s="58"/>
      <c r="T163" s="58"/>
      <c r="U163" s="58"/>
      <c r="V163" s="58"/>
    </row>
    <row r="164" spans="1:22" x14ac:dyDescent="0.25">
      <c r="A164" s="116">
        <v>35278</v>
      </c>
      <c r="B164" s="59">
        <v>21.678043200000001</v>
      </c>
      <c r="C164" s="57">
        <v>8265.8648565000003</v>
      </c>
      <c r="D164" s="80">
        <v>0.26225983095952887</v>
      </c>
      <c r="G164" s="88"/>
      <c r="H164" s="88"/>
      <c r="I164" s="88"/>
      <c r="J164" s="53"/>
      <c r="K164" s="53"/>
      <c r="L164" s="57"/>
      <c r="M164" s="58"/>
      <c r="N164" s="58"/>
      <c r="O164" s="58"/>
      <c r="P164" s="58"/>
      <c r="Q164" s="58"/>
      <c r="R164" s="58"/>
      <c r="S164" s="58"/>
      <c r="T164" s="58"/>
      <c r="U164" s="58"/>
      <c r="V164" s="58"/>
    </row>
    <row r="165" spans="1:22" x14ac:dyDescent="0.25">
      <c r="A165" s="116">
        <v>35643</v>
      </c>
      <c r="B165" s="59">
        <v>22.027466799999999</v>
      </c>
      <c r="C165" s="57">
        <v>8250.3060526000008</v>
      </c>
      <c r="D165" s="80">
        <v>0.2669896929830653</v>
      </c>
      <c r="G165" s="88"/>
      <c r="H165" s="88"/>
      <c r="I165" s="88"/>
      <c r="J165" s="53"/>
      <c r="K165" s="53"/>
      <c r="L165" s="57"/>
      <c r="M165" s="58"/>
      <c r="N165" s="58"/>
      <c r="O165" s="58"/>
      <c r="P165" s="58"/>
      <c r="Q165" s="58"/>
      <c r="R165" s="58"/>
      <c r="S165" s="58"/>
      <c r="T165" s="58"/>
      <c r="U165" s="58"/>
      <c r="V165" s="58"/>
    </row>
    <row r="166" spans="1:22" x14ac:dyDescent="0.25">
      <c r="A166" s="116">
        <v>36008</v>
      </c>
      <c r="B166" s="59">
        <v>25.6177077</v>
      </c>
      <c r="C166" s="57">
        <v>8455.2334644000002</v>
      </c>
      <c r="D166" s="80">
        <v>0.3029804890410307</v>
      </c>
      <c r="G166" s="88"/>
      <c r="H166" s="88"/>
      <c r="I166" s="88"/>
      <c r="J166" s="53"/>
      <c r="K166" s="53"/>
      <c r="L166" s="57"/>
      <c r="M166" s="58"/>
      <c r="N166" s="58"/>
      <c r="O166" s="58"/>
      <c r="P166" s="58"/>
      <c r="Q166" s="58"/>
      <c r="R166" s="58"/>
      <c r="S166" s="58"/>
      <c r="T166" s="58"/>
      <c r="U166" s="58"/>
      <c r="V166" s="58"/>
    </row>
    <row r="167" spans="1:22" x14ac:dyDescent="0.25">
      <c r="A167" s="116">
        <v>36373</v>
      </c>
      <c r="B167" s="59">
        <v>23.0318</v>
      </c>
      <c r="C167" s="57">
        <v>8603.6235892000004</v>
      </c>
      <c r="D167" s="80">
        <v>0.26769883365087555</v>
      </c>
      <c r="G167" s="88"/>
      <c r="H167" s="88"/>
      <c r="I167" s="88"/>
      <c r="J167" s="53"/>
      <c r="K167" s="53"/>
      <c r="L167" s="57"/>
      <c r="M167" s="58"/>
      <c r="N167" s="58"/>
      <c r="O167" s="58"/>
      <c r="P167" s="58"/>
      <c r="Q167" s="58"/>
      <c r="R167" s="58"/>
      <c r="S167" s="58"/>
      <c r="T167" s="58"/>
      <c r="U167" s="58"/>
      <c r="V167" s="58"/>
    </row>
    <row r="168" spans="1:22" x14ac:dyDescent="0.25">
      <c r="A168" s="116">
        <v>36739</v>
      </c>
      <c r="B168" s="59">
        <v>25.198702000000001</v>
      </c>
      <c r="C168" s="57">
        <v>8911.5878905000009</v>
      </c>
      <c r="D168" s="80">
        <v>0.28276332242498009</v>
      </c>
      <c r="G168" s="88"/>
      <c r="H168" s="88"/>
      <c r="I168" s="88"/>
      <c r="J168" s="53"/>
      <c r="K168" s="53"/>
      <c r="L168" s="57"/>
      <c r="M168" s="58"/>
      <c r="N168" s="58"/>
      <c r="O168" s="58"/>
      <c r="P168" s="58"/>
      <c r="Q168" s="58"/>
      <c r="R168" s="58"/>
      <c r="S168" s="58"/>
      <c r="T168" s="58"/>
      <c r="U168" s="58"/>
      <c r="V168" s="58"/>
    </row>
    <row r="169" spans="1:22" x14ac:dyDescent="0.25">
      <c r="A169" s="116">
        <v>37104</v>
      </c>
      <c r="B169" s="59">
        <v>20.4674923</v>
      </c>
      <c r="C169" s="57">
        <v>8971.8953963000004</v>
      </c>
      <c r="D169" s="80">
        <v>0.22812896713486844</v>
      </c>
      <c r="G169" s="88"/>
      <c r="H169" s="88"/>
      <c r="I169" s="88"/>
      <c r="J169" s="53"/>
      <c r="K169" s="53"/>
      <c r="L169" s="57"/>
      <c r="M169" s="58"/>
      <c r="N169" s="58"/>
      <c r="O169" s="58"/>
      <c r="P169" s="58"/>
      <c r="Q169" s="58"/>
      <c r="R169" s="58"/>
      <c r="S169" s="58"/>
      <c r="T169" s="58"/>
      <c r="U169" s="58"/>
      <c r="V169" s="58"/>
    </row>
    <row r="170" spans="1:22" x14ac:dyDescent="0.25">
      <c r="A170" s="116">
        <v>37469</v>
      </c>
      <c r="B170" s="59">
        <v>23.180987600000002</v>
      </c>
      <c r="C170" s="57">
        <v>9150.2861487999999</v>
      </c>
      <c r="D170" s="80">
        <v>0.25333620416930935</v>
      </c>
      <c r="G170" s="88"/>
      <c r="H170" s="88"/>
      <c r="I170" s="88"/>
      <c r="J170" s="53"/>
      <c r="K170" s="53"/>
      <c r="L170" s="57"/>
      <c r="M170" s="58"/>
      <c r="N170" s="58"/>
      <c r="O170" s="58"/>
      <c r="P170" s="58"/>
      <c r="Q170" s="58"/>
      <c r="R170" s="58"/>
      <c r="S170" s="58"/>
      <c r="T170" s="58"/>
      <c r="U170" s="58"/>
      <c r="V170" s="58"/>
    </row>
    <row r="171" spans="1:22" x14ac:dyDescent="0.25">
      <c r="A171" s="116">
        <v>37834</v>
      </c>
      <c r="B171" s="59">
        <v>18.714582</v>
      </c>
      <c r="C171" s="57">
        <v>9326.9510515999991</v>
      </c>
      <c r="D171" s="80">
        <v>0.20065058663291252</v>
      </c>
      <c r="G171" s="88"/>
      <c r="H171" s="88"/>
      <c r="I171" s="88"/>
      <c r="J171" s="53"/>
      <c r="K171" s="53"/>
      <c r="L171" s="57"/>
      <c r="M171" s="58"/>
      <c r="N171" s="58"/>
      <c r="O171" s="58"/>
      <c r="P171" s="58"/>
      <c r="Q171" s="58"/>
      <c r="R171" s="58"/>
      <c r="S171" s="58"/>
      <c r="T171" s="58"/>
      <c r="U171" s="58"/>
      <c r="V171" s="58"/>
    </row>
    <row r="172" spans="1:22" x14ac:dyDescent="0.25">
      <c r="A172" s="116">
        <v>38200</v>
      </c>
      <c r="B172" s="59">
        <v>23.898157699999999</v>
      </c>
      <c r="C172" s="57">
        <v>9462.0865529000002</v>
      </c>
      <c r="D172" s="80">
        <v>0.25256752373159747</v>
      </c>
      <c r="G172" s="88"/>
      <c r="H172" s="88"/>
      <c r="I172" s="88"/>
      <c r="J172" s="53"/>
      <c r="K172" s="53"/>
      <c r="L172" s="57"/>
      <c r="M172" s="58"/>
      <c r="N172" s="58"/>
      <c r="O172" s="58"/>
      <c r="P172" s="58"/>
      <c r="Q172" s="58"/>
      <c r="R172" s="58"/>
      <c r="S172" s="58"/>
      <c r="T172" s="58"/>
      <c r="U172" s="58"/>
      <c r="V172" s="58"/>
    </row>
    <row r="173" spans="1:22" x14ac:dyDescent="0.25">
      <c r="A173" s="116">
        <v>38565</v>
      </c>
      <c r="B173" s="59">
        <v>26.002827</v>
      </c>
      <c r="C173" s="57">
        <v>9870.3355114000005</v>
      </c>
      <c r="D173" s="80">
        <v>0.26344420582225758</v>
      </c>
      <c r="G173" s="88"/>
      <c r="H173" s="88"/>
      <c r="I173" s="88"/>
      <c r="J173" s="53"/>
      <c r="K173" s="53"/>
      <c r="L173" s="57"/>
      <c r="M173" s="58"/>
      <c r="N173" s="58"/>
      <c r="O173" s="58"/>
      <c r="P173" s="58"/>
      <c r="Q173" s="58"/>
      <c r="R173" s="58"/>
      <c r="S173" s="58"/>
      <c r="T173" s="58"/>
      <c r="U173" s="58"/>
      <c r="V173" s="58"/>
    </row>
    <row r="174" spans="1:22" x14ac:dyDescent="0.25">
      <c r="A174" s="116">
        <v>38930</v>
      </c>
      <c r="B174" s="59">
        <v>29.796090400000001</v>
      </c>
      <c r="C174" s="57">
        <v>10105.7732289</v>
      </c>
      <c r="D174" s="80">
        <v>0.29484226219118581</v>
      </c>
      <c r="G174" s="88"/>
      <c r="H174" s="88"/>
      <c r="I174" s="88"/>
      <c r="J174" s="53"/>
      <c r="K174" s="53"/>
      <c r="L174" s="57"/>
      <c r="M174" s="58"/>
      <c r="N174" s="58"/>
      <c r="O174" s="58"/>
      <c r="P174" s="58"/>
      <c r="Q174" s="58"/>
      <c r="R174" s="58"/>
      <c r="S174" s="58"/>
      <c r="T174" s="58"/>
      <c r="U174" s="58"/>
      <c r="V174" s="58"/>
    </row>
    <row r="175" spans="1:22" x14ac:dyDescent="0.25">
      <c r="A175" s="116">
        <v>39295</v>
      </c>
      <c r="B175" s="59">
        <v>25.2217141</v>
      </c>
      <c r="C175" s="57">
        <v>10406.3975414</v>
      </c>
      <c r="D175" s="80">
        <v>0.24236738986435891</v>
      </c>
      <c r="G175" s="88"/>
      <c r="H175" s="88"/>
      <c r="I175" s="88"/>
      <c r="J175" s="53"/>
      <c r="K175" s="53"/>
      <c r="L175" s="57"/>
      <c r="M175" s="58"/>
      <c r="N175" s="58"/>
      <c r="O175" s="58"/>
      <c r="P175" s="58"/>
      <c r="Q175" s="58"/>
      <c r="R175" s="58"/>
      <c r="S175" s="58"/>
      <c r="T175" s="58"/>
      <c r="U175" s="58"/>
      <c r="V175" s="58"/>
    </row>
    <row r="176" spans="1:22" x14ac:dyDescent="0.25">
      <c r="A176" s="116">
        <v>39661</v>
      </c>
      <c r="B176" s="59">
        <v>35.250716699999998</v>
      </c>
      <c r="C176" s="57">
        <v>10710.441137600001</v>
      </c>
      <c r="D176" s="80">
        <v>0.32912478811212614</v>
      </c>
      <c r="G176" s="88"/>
      <c r="H176" s="88"/>
      <c r="I176" s="88"/>
      <c r="J176" s="53"/>
      <c r="K176" s="53"/>
      <c r="L176" s="57"/>
      <c r="M176" s="58"/>
      <c r="N176" s="58"/>
      <c r="O176" s="58"/>
      <c r="P176" s="58"/>
      <c r="Q176" s="58"/>
      <c r="R176" s="58"/>
      <c r="S176" s="58"/>
      <c r="T176" s="58"/>
      <c r="U176" s="58"/>
      <c r="V176" s="58"/>
    </row>
    <row r="177" spans="1:24" x14ac:dyDescent="0.25">
      <c r="A177" s="116">
        <v>40026</v>
      </c>
      <c r="B177" s="59">
        <v>28.158042200000001</v>
      </c>
      <c r="C177" s="57">
        <v>10707.257287500001</v>
      </c>
      <c r="D177" s="80">
        <v>0.26298090579062311</v>
      </c>
      <c r="G177" s="53"/>
      <c r="H177" s="53"/>
      <c r="I177" s="90"/>
      <c r="J177" s="56"/>
      <c r="K177" s="56"/>
      <c r="L177" s="53"/>
      <c r="M177" s="58"/>
      <c r="N177" s="58"/>
      <c r="O177" s="58"/>
      <c r="P177" s="58"/>
      <c r="Q177" s="58"/>
      <c r="R177" s="58"/>
      <c r="S177" s="58"/>
      <c r="T177" s="58"/>
      <c r="U177" s="58"/>
      <c r="V177" s="58"/>
    </row>
    <row r="178" spans="1:24" x14ac:dyDescent="0.25">
      <c r="A178" s="116">
        <v>40391</v>
      </c>
      <c r="B178" s="59">
        <v>37.5203372</v>
      </c>
      <c r="C178" s="57">
        <v>10973.8229331</v>
      </c>
      <c r="D178" s="80">
        <v>0.34190762352132159</v>
      </c>
      <c r="G178" s="53"/>
      <c r="H178" s="53"/>
      <c r="I178" s="90"/>
      <c r="J178" s="56"/>
      <c r="K178" s="56"/>
      <c r="L178" s="53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X178" s="11" t="s">
        <v>125</v>
      </c>
    </row>
    <row r="179" spans="1:24" x14ac:dyDescent="0.25">
      <c r="A179" s="116">
        <v>40756</v>
      </c>
      <c r="B179" s="59">
        <v>32.5478199</v>
      </c>
      <c r="C179" s="57">
        <v>11127.2154885</v>
      </c>
      <c r="D179" s="80">
        <v>0.29250642205714661</v>
      </c>
      <c r="G179" s="53"/>
      <c r="H179" s="53"/>
      <c r="I179" s="90"/>
      <c r="J179" s="56"/>
      <c r="K179" s="56"/>
      <c r="L179" s="53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X179" s="11" t="s">
        <v>115</v>
      </c>
    </row>
    <row r="180" spans="1:24" x14ac:dyDescent="0.25">
      <c r="A180" s="116">
        <v>41122</v>
      </c>
      <c r="B180" s="59">
        <v>37.277161800000002</v>
      </c>
      <c r="C180" s="57">
        <v>11264.1168555</v>
      </c>
      <c r="D180" s="80">
        <v>0.33093727877830431</v>
      </c>
      <c r="G180" s="53"/>
      <c r="H180" s="53"/>
      <c r="I180" s="90"/>
      <c r="J180" s="56"/>
      <c r="K180" s="56"/>
      <c r="L180" s="53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X180" s="11" t="s">
        <v>116</v>
      </c>
    </row>
    <row r="181" spans="1:24" x14ac:dyDescent="0.25">
      <c r="A181" s="116">
        <v>41487</v>
      </c>
      <c r="B181" s="59">
        <v>29.2867487</v>
      </c>
      <c r="C181" s="57">
        <v>11361.409787299999</v>
      </c>
      <c r="D181" s="80">
        <v>0.25777389644670051</v>
      </c>
      <c r="G181" s="53"/>
      <c r="H181" s="53"/>
      <c r="I181" s="90"/>
      <c r="J181" s="56"/>
      <c r="K181" s="56"/>
      <c r="L181" s="53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X181" s="11" t="s">
        <v>117</v>
      </c>
    </row>
    <row r="182" spans="1:24" x14ac:dyDescent="0.25">
      <c r="A182" s="116">
        <v>41852</v>
      </c>
      <c r="B182" s="59">
        <v>28.952549699999999</v>
      </c>
      <c r="C182" s="57">
        <v>11572.7635314</v>
      </c>
      <c r="D182" s="80">
        <v>0.25017835732531812</v>
      </c>
      <c r="G182" s="53"/>
      <c r="H182" s="53"/>
      <c r="I182" s="90"/>
      <c r="J182" s="56"/>
      <c r="K182" s="56"/>
      <c r="L182" s="53"/>
      <c r="M182" s="58"/>
      <c r="N182" s="58"/>
      <c r="O182" s="58"/>
      <c r="P182" s="58"/>
      <c r="Q182" s="58"/>
      <c r="R182" s="58"/>
      <c r="S182" s="58"/>
      <c r="T182" s="58"/>
      <c r="U182" s="58"/>
      <c r="V182" s="58"/>
    </row>
    <row r="183" spans="1:24" x14ac:dyDescent="0.25">
      <c r="A183" s="116">
        <v>42217</v>
      </c>
      <c r="B183" s="59">
        <v>33.054009499999999</v>
      </c>
      <c r="C183" s="57">
        <v>11702.631254899999</v>
      </c>
      <c r="D183" s="80">
        <v>0.28244938065667907</v>
      </c>
      <c r="G183" s="53"/>
      <c r="H183" s="53"/>
      <c r="I183" s="90"/>
      <c r="J183" s="56"/>
      <c r="K183" s="56"/>
      <c r="L183" s="53"/>
      <c r="M183" s="58"/>
      <c r="N183" s="58"/>
      <c r="O183" s="58"/>
      <c r="P183" s="58"/>
      <c r="Q183" s="58"/>
      <c r="R183" s="58"/>
      <c r="S183" s="58"/>
      <c r="T183" s="58"/>
      <c r="U183" s="58"/>
      <c r="V183" s="58"/>
    </row>
    <row r="184" spans="1:24" x14ac:dyDescent="0.25">
      <c r="A184" s="116">
        <v>42583</v>
      </c>
      <c r="B184" s="64">
        <v>21.907073</v>
      </c>
      <c r="C184" s="57">
        <v>11904.8339452</v>
      </c>
      <c r="D184" s="80">
        <v>0.18401829963225047</v>
      </c>
      <c r="G184" s="53"/>
      <c r="H184" s="53"/>
      <c r="I184" s="90"/>
      <c r="J184" s="56"/>
      <c r="K184" s="56"/>
      <c r="L184" s="53"/>
      <c r="M184" s="58"/>
      <c r="N184" s="58"/>
      <c r="O184" s="58"/>
      <c r="P184" s="58"/>
      <c r="Q184" s="58"/>
      <c r="R184" s="58"/>
      <c r="S184" s="58"/>
      <c r="T184" s="58"/>
      <c r="U184" s="58"/>
      <c r="V184" s="58"/>
    </row>
    <row r="185" spans="1:24" x14ac:dyDescent="0.25">
      <c r="A185" s="116">
        <v>42948</v>
      </c>
      <c r="B185" s="64">
        <v>33.747337999999999</v>
      </c>
      <c r="C185" s="57">
        <v>12243.230827699999</v>
      </c>
      <c r="D185" s="80">
        <v>0.27564078857067287</v>
      </c>
      <c r="G185" s="53"/>
      <c r="H185" s="53"/>
      <c r="I185" s="90"/>
      <c r="J185" s="56"/>
      <c r="K185" s="56"/>
      <c r="L185" s="53"/>
      <c r="M185" s="58"/>
      <c r="N185" s="58"/>
      <c r="O185" s="58"/>
      <c r="P185" s="58"/>
      <c r="Q185" s="58"/>
      <c r="R185" s="58"/>
      <c r="S185" s="58"/>
      <c r="T185" s="58"/>
      <c r="U185" s="58"/>
      <c r="V185" s="58"/>
    </row>
    <row r="186" spans="1:24" x14ac:dyDescent="0.25">
      <c r="A186" s="116">
        <v>43313</v>
      </c>
      <c r="B186" s="64">
        <v>29.607567800000002</v>
      </c>
      <c r="C186" s="57">
        <v>12542.931564799999</v>
      </c>
      <c r="D186" s="80">
        <v>0.23604982333707011</v>
      </c>
      <c r="G186" s="53"/>
      <c r="H186" s="53"/>
      <c r="I186" s="90"/>
      <c r="J186" s="56"/>
      <c r="K186" s="56"/>
      <c r="L186" s="53"/>
      <c r="M186" s="58"/>
      <c r="N186" s="58"/>
      <c r="O186" s="58"/>
      <c r="P186" s="58"/>
      <c r="Q186" s="58"/>
      <c r="R186" s="58"/>
      <c r="S186" s="58"/>
      <c r="T186" s="58"/>
      <c r="U186" s="58"/>
      <c r="V186" s="58"/>
    </row>
    <row r="187" spans="1:24" x14ac:dyDescent="0.25">
      <c r="A187" s="116">
        <v>43678</v>
      </c>
      <c r="B187" s="64">
        <v>34.450428299999999</v>
      </c>
      <c r="C187" s="57">
        <v>12852.307715000001</v>
      </c>
      <c r="D187" s="80">
        <v>0.26804857978768054</v>
      </c>
      <c r="G187" s="53"/>
      <c r="H187" s="53"/>
      <c r="I187" s="90"/>
      <c r="J187" s="56"/>
      <c r="K187" s="56"/>
      <c r="L187" s="53"/>
      <c r="M187" s="58"/>
      <c r="N187" s="58"/>
    </row>
    <row r="188" spans="1:24" x14ac:dyDescent="0.25">
      <c r="A188" s="116">
        <v>44044</v>
      </c>
      <c r="B188" s="64">
        <v>29.946188500000002</v>
      </c>
      <c r="C188" s="57">
        <v>12550.3472</v>
      </c>
      <c r="D188" s="80">
        <v>0.23860844662528541</v>
      </c>
      <c r="G188" s="53"/>
      <c r="H188" s="53"/>
      <c r="I188" s="90"/>
      <c r="J188" s="56"/>
      <c r="K188" s="56"/>
      <c r="L188" s="53"/>
      <c r="M188" s="58"/>
      <c r="N188" s="58"/>
    </row>
    <row r="189" spans="1:24" x14ac:dyDescent="0.25">
      <c r="A189" s="127">
        <v>44409</v>
      </c>
      <c r="B189" s="64">
        <v>29.133497899999998</v>
      </c>
      <c r="C189" s="57">
        <v>12940.3511948</v>
      </c>
      <c r="D189" s="27">
        <v>0.22513684104421455</v>
      </c>
      <c r="G189" s="53"/>
      <c r="H189" s="53"/>
      <c r="I189" s="90"/>
      <c r="J189" s="56"/>
      <c r="K189" s="56"/>
      <c r="L189" s="53"/>
      <c r="M189" s="58"/>
      <c r="N189" s="58"/>
    </row>
    <row r="190" spans="1:24" x14ac:dyDescent="0.25">
      <c r="A190" s="116">
        <v>44774</v>
      </c>
      <c r="B190" s="64">
        <v>33.125428200000002</v>
      </c>
      <c r="C190" s="57">
        <v>13626.7410315</v>
      </c>
      <c r="D190" s="115">
        <v>0.24309134607773225</v>
      </c>
      <c r="G190" s="53"/>
      <c r="H190" s="53"/>
      <c r="I190" s="90"/>
      <c r="J190" s="56"/>
      <c r="K190" s="56"/>
      <c r="L190" s="53"/>
      <c r="M190" s="58"/>
      <c r="N190" s="58"/>
    </row>
    <row r="191" spans="1:24" x14ac:dyDescent="0.25">
      <c r="A191" s="150">
        <v>45139</v>
      </c>
      <c r="B191" s="158">
        <v>29.6155325</v>
      </c>
      <c r="C191" s="159">
        <v>14033.217546</v>
      </c>
      <c r="D191" s="149">
        <v>0.21103878994907732</v>
      </c>
      <c r="G191" s="53"/>
      <c r="H191" s="53"/>
      <c r="I191" s="90"/>
      <c r="J191" s="56"/>
      <c r="K191" s="56"/>
      <c r="L191" s="53"/>
      <c r="M191" s="58"/>
      <c r="N191" s="58"/>
    </row>
    <row r="192" spans="1:24" x14ac:dyDescent="0.25">
      <c r="A192" s="34" t="s">
        <v>60</v>
      </c>
    </row>
    <row r="193" spans="1:22" ht="13" x14ac:dyDescent="0.3">
      <c r="A193" s="67" t="s">
        <v>304</v>
      </c>
    </row>
    <row r="194" spans="1:22" ht="13" x14ac:dyDescent="0.3">
      <c r="A194" s="91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3" x14ac:dyDescent="0.3">
      <c r="A195" s="91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3" x14ac:dyDescent="0.3">
      <c r="A196" s="91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3" x14ac:dyDescent="0.3">
      <c r="A197" s="91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x14ac:dyDescent="0.25"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x14ac:dyDescent="0.25"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x14ac:dyDescent="0.25"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x14ac:dyDescent="0.25">
      <c r="M201" s="12"/>
      <c r="N201" s="12"/>
      <c r="O201" s="12"/>
      <c r="P201" s="12"/>
      <c r="Q201" s="12"/>
      <c r="R201" s="12"/>
      <c r="S201" s="12"/>
      <c r="T201" s="12"/>
      <c r="U201" s="92"/>
      <c r="V201" s="92"/>
    </row>
    <row r="202" spans="1:22" x14ac:dyDescent="0.25">
      <c r="M202" s="92"/>
      <c r="N202" s="92"/>
      <c r="O202" s="92"/>
      <c r="P202" s="92"/>
      <c r="Q202" s="92"/>
      <c r="R202" s="92"/>
      <c r="S202" s="92"/>
      <c r="T202" s="92"/>
    </row>
  </sheetData>
  <mergeCells count="20">
    <mergeCell ref="A57:H57"/>
    <mergeCell ref="E103:E104"/>
    <mergeCell ref="F103:F104"/>
    <mergeCell ref="A105:E105"/>
    <mergeCell ref="A152:C152"/>
    <mergeCell ref="N4:N5"/>
    <mergeCell ref="A47:N47"/>
    <mergeCell ref="B54:G54"/>
    <mergeCell ref="H54:H56"/>
    <mergeCell ref="I54:I56"/>
    <mergeCell ref="B55:C55"/>
    <mergeCell ref="D55:D56"/>
    <mergeCell ref="E55:E56"/>
    <mergeCell ref="F55:F56"/>
    <mergeCell ref="G55:G56"/>
    <mergeCell ref="A6:L6"/>
    <mergeCell ref="B4:J4"/>
    <mergeCell ref="K4:K5"/>
    <mergeCell ref="L4:L5"/>
    <mergeCell ref="M4:M5"/>
  </mergeCell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  <rowBreaks count="2" manualBreakCount="2">
    <brk id="51" max="8" man="1"/>
    <brk id="9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zoomScaleNormal="100" workbookViewId="0"/>
  </sheetViews>
  <sheetFormatPr defaultColWidth="9.1796875" defaultRowHeight="12.5" x14ac:dyDescent="0.25"/>
  <cols>
    <col min="1" max="1" width="9.1796875" style="94"/>
    <col min="2" max="9" width="12.26953125" style="94" customWidth="1"/>
    <col min="10" max="10" width="15" style="94" customWidth="1"/>
    <col min="11" max="11" width="12.26953125" style="94" customWidth="1"/>
    <col min="12" max="16384" width="9.1796875" style="94"/>
  </cols>
  <sheetData>
    <row r="1" spans="1:10" s="167" customFormat="1" x14ac:dyDescent="0.25"/>
    <row r="2" spans="1:10" s="167" customFormat="1" x14ac:dyDescent="0.25">
      <c r="A2" s="167" t="s">
        <v>132</v>
      </c>
    </row>
    <row r="3" spans="1:10" s="167" customFormat="1" ht="31" x14ac:dyDescent="0.3">
      <c r="A3" s="168"/>
      <c r="B3" s="169" t="s">
        <v>72</v>
      </c>
      <c r="C3" s="169" t="s">
        <v>73</v>
      </c>
      <c r="D3" s="169" t="s">
        <v>74</v>
      </c>
      <c r="E3" s="169" t="s">
        <v>75</v>
      </c>
      <c r="F3" s="169" t="s">
        <v>76</v>
      </c>
      <c r="G3" s="169" t="s">
        <v>77</v>
      </c>
      <c r="H3" s="169" t="s">
        <v>78</v>
      </c>
      <c r="I3" s="169" t="s">
        <v>79</v>
      </c>
      <c r="J3" s="169" t="s">
        <v>5</v>
      </c>
    </row>
    <row r="4" spans="1:10" s="167" customFormat="1" ht="13" x14ac:dyDescent="0.3">
      <c r="A4" s="170"/>
      <c r="B4" s="314" t="s">
        <v>101</v>
      </c>
      <c r="C4" s="314"/>
      <c r="D4" s="314"/>
      <c r="E4" s="314"/>
      <c r="F4" s="314"/>
      <c r="G4" s="314"/>
      <c r="H4" s="314"/>
      <c r="I4" s="314"/>
      <c r="J4" s="314"/>
    </row>
    <row r="5" spans="1:10" s="167" customFormat="1" x14ac:dyDescent="0.25">
      <c r="A5" s="167" t="s">
        <v>49</v>
      </c>
      <c r="B5" s="167">
        <v>14</v>
      </c>
      <c r="C5" s="167">
        <v>13</v>
      </c>
      <c r="D5" s="167">
        <v>80</v>
      </c>
      <c r="E5" s="167">
        <v>12</v>
      </c>
      <c r="F5" s="167">
        <v>28</v>
      </c>
      <c r="G5" s="167">
        <v>100</v>
      </c>
      <c r="H5" s="167">
        <v>85</v>
      </c>
      <c r="I5" s="167">
        <v>15</v>
      </c>
      <c r="J5" s="167">
        <v>3</v>
      </c>
    </row>
    <row r="6" spans="1:10" s="167" customFormat="1" x14ac:dyDescent="0.25">
      <c r="A6" s="167" t="s">
        <v>50</v>
      </c>
      <c r="B6" s="167">
        <v>14</v>
      </c>
      <c r="C6" s="167">
        <v>16</v>
      </c>
      <c r="D6" s="167">
        <v>78</v>
      </c>
      <c r="E6" s="167">
        <v>12</v>
      </c>
      <c r="F6" s="167">
        <v>28</v>
      </c>
      <c r="G6" s="167">
        <v>102</v>
      </c>
      <c r="H6" s="167">
        <v>85</v>
      </c>
      <c r="I6" s="167">
        <v>15</v>
      </c>
      <c r="J6" s="167">
        <v>3</v>
      </c>
    </row>
    <row r="7" spans="1:10" s="167" customFormat="1" x14ac:dyDescent="0.25">
      <c r="A7" s="167" t="s">
        <v>51</v>
      </c>
      <c r="B7" s="167">
        <v>14</v>
      </c>
      <c r="C7" s="167">
        <v>17</v>
      </c>
      <c r="D7" s="167">
        <v>76</v>
      </c>
      <c r="E7" s="167">
        <v>13</v>
      </c>
      <c r="F7" s="167">
        <v>27</v>
      </c>
      <c r="G7" s="167">
        <v>101</v>
      </c>
      <c r="H7" s="167">
        <v>85</v>
      </c>
      <c r="I7" s="167">
        <v>16</v>
      </c>
      <c r="J7" s="167">
        <v>3</v>
      </c>
    </row>
    <row r="8" spans="1:10" s="167" customFormat="1" x14ac:dyDescent="0.25">
      <c r="A8" s="167" t="s">
        <v>52</v>
      </c>
      <c r="B8" s="167">
        <v>15</v>
      </c>
      <c r="C8" s="167">
        <v>17</v>
      </c>
      <c r="D8" s="167">
        <v>75</v>
      </c>
      <c r="E8" s="167">
        <v>13</v>
      </c>
      <c r="F8" s="167">
        <v>27</v>
      </c>
      <c r="G8" s="167">
        <v>99</v>
      </c>
      <c r="H8" s="167">
        <v>85</v>
      </c>
      <c r="I8" s="167">
        <v>15</v>
      </c>
      <c r="J8" s="167">
        <v>3</v>
      </c>
    </row>
    <row r="9" spans="1:10" s="167" customFormat="1" x14ac:dyDescent="0.25">
      <c r="A9" s="167" t="s">
        <v>53</v>
      </c>
      <c r="B9" s="167">
        <v>14</v>
      </c>
      <c r="C9" s="167">
        <v>16</v>
      </c>
      <c r="D9" s="167">
        <v>74</v>
      </c>
      <c r="E9" s="167">
        <v>13</v>
      </c>
      <c r="F9" s="167">
        <v>29</v>
      </c>
      <c r="G9" s="167">
        <v>99</v>
      </c>
      <c r="H9" s="167">
        <v>85</v>
      </c>
      <c r="I9" s="167">
        <v>16</v>
      </c>
      <c r="J9" s="167">
        <v>3</v>
      </c>
    </row>
    <row r="10" spans="1:10" s="167" customFormat="1" x14ac:dyDescent="0.25">
      <c r="A10" s="167" t="s">
        <v>54</v>
      </c>
      <c r="B10" s="167">
        <v>19</v>
      </c>
      <c r="C10" s="167">
        <v>17</v>
      </c>
      <c r="D10" s="167">
        <v>72</v>
      </c>
      <c r="E10" s="167">
        <v>14</v>
      </c>
      <c r="F10" s="167">
        <v>32</v>
      </c>
      <c r="G10" s="167">
        <v>96</v>
      </c>
      <c r="H10" s="167">
        <v>89</v>
      </c>
      <c r="I10" s="167">
        <v>19</v>
      </c>
      <c r="J10" s="167">
        <v>3</v>
      </c>
    </row>
    <row r="11" spans="1:10" s="167" customFormat="1" x14ac:dyDescent="0.25">
      <c r="A11" s="167" t="s">
        <v>55</v>
      </c>
      <c r="B11" s="167">
        <v>19</v>
      </c>
      <c r="C11" s="167">
        <v>16</v>
      </c>
      <c r="D11" s="167">
        <v>72</v>
      </c>
      <c r="E11" s="167">
        <v>13</v>
      </c>
      <c r="F11" s="167">
        <v>31</v>
      </c>
      <c r="G11" s="167">
        <v>99</v>
      </c>
      <c r="H11" s="167">
        <v>89</v>
      </c>
      <c r="I11" s="167">
        <v>19</v>
      </c>
      <c r="J11" s="167">
        <v>3</v>
      </c>
    </row>
    <row r="12" spans="1:10" s="167" customFormat="1" x14ac:dyDescent="0.25">
      <c r="A12" s="167" t="s">
        <v>56</v>
      </c>
      <c r="B12" s="167">
        <v>18</v>
      </c>
      <c r="C12" s="167">
        <v>17</v>
      </c>
      <c r="D12" s="167">
        <v>73</v>
      </c>
      <c r="E12" s="167">
        <v>14</v>
      </c>
      <c r="F12" s="167">
        <v>32</v>
      </c>
      <c r="G12" s="167">
        <v>96</v>
      </c>
      <c r="H12" s="167">
        <v>90</v>
      </c>
      <c r="I12" s="167">
        <v>21</v>
      </c>
      <c r="J12" s="167">
        <v>3</v>
      </c>
    </row>
    <row r="13" spans="1:10" s="167" customFormat="1" x14ac:dyDescent="0.25">
      <c r="A13" s="167" t="s">
        <v>57</v>
      </c>
      <c r="B13" s="167">
        <v>18</v>
      </c>
      <c r="C13" s="167">
        <v>18</v>
      </c>
      <c r="D13" s="167">
        <v>73</v>
      </c>
      <c r="E13" s="167">
        <v>15</v>
      </c>
      <c r="F13" s="167">
        <v>34</v>
      </c>
      <c r="G13" s="167">
        <v>100</v>
      </c>
      <c r="H13" s="167">
        <v>92</v>
      </c>
      <c r="I13" s="167">
        <v>20</v>
      </c>
      <c r="J13" s="167">
        <v>4</v>
      </c>
    </row>
    <row r="14" spans="1:10" s="167" customFormat="1" x14ac:dyDescent="0.25">
      <c r="A14" s="167" t="s">
        <v>58</v>
      </c>
      <c r="B14" s="167">
        <v>17</v>
      </c>
      <c r="C14" s="167">
        <v>19</v>
      </c>
      <c r="D14" s="167">
        <v>73</v>
      </c>
      <c r="E14" s="167">
        <v>15</v>
      </c>
      <c r="F14" s="167">
        <v>33</v>
      </c>
      <c r="G14" s="167">
        <v>102</v>
      </c>
      <c r="H14" s="167">
        <v>89</v>
      </c>
      <c r="I14" s="167">
        <v>21</v>
      </c>
      <c r="J14" s="167">
        <v>3</v>
      </c>
    </row>
    <row r="15" spans="1:10" s="167" customFormat="1" x14ac:dyDescent="0.25">
      <c r="A15" s="167" t="s">
        <v>59</v>
      </c>
      <c r="B15" s="167">
        <v>18</v>
      </c>
      <c r="C15" s="167">
        <v>18</v>
      </c>
      <c r="D15" s="167">
        <v>75</v>
      </c>
      <c r="E15" s="167">
        <v>15</v>
      </c>
      <c r="F15" s="167">
        <v>36</v>
      </c>
      <c r="G15" s="167">
        <v>111</v>
      </c>
      <c r="H15" s="167">
        <v>103</v>
      </c>
      <c r="I15" s="167">
        <v>27</v>
      </c>
      <c r="J15" s="167">
        <v>4</v>
      </c>
    </row>
    <row r="16" spans="1:10" s="167" customFormat="1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1" s="167" customFormat="1" x14ac:dyDescent="0.25"/>
    <row r="18" spans="1:11" s="167" customFormat="1" ht="30.5" x14ac:dyDescent="0.25">
      <c r="A18" s="171"/>
      <c r="B18" s="169" t="s">
        <v>80</v>
      </c>
      <c r="C18" s="169" t="s">
        <v>81</v>
      </c>
      <c r="D18" s="169" t="s">
        <v>82</v>
      </c>
      <c r="E18" s="169" t="s">
        <v>83</v>
      </c>
      <c r="F18" s="169" t="s">
        <v>84</v>
      </c>
      <c r="G18" s="169" t="s">
        <v>85</v>
      </c>
      <c r="H18" s="169" t="s">
        <v>86</v>
      </c>
      <c r="I18" s="169" t="s">
        <v>87</v>
      </c>
      <c r="J18" s="169" t="s">
        <v>133</v>
      </c>
      <c r="K18" s="169" t="s">
        <v>134</v>
      </c>
    </row>
    <row r="19" spans="1:11" s="167" customFormat="1" ht="13" x14ac:dyDescent="0.3">
      <c r="A19" s="172"/>
      <c r="B19" s="314" t="s">
        <v>101</v>
      </c>
      <c r="C19" s="314"/>
      <c r="D19" s="314"/>
      <c r="E19" s="314"/>
      <c r="F19" s="314"/>
      <c r="G19" s="314"/>
      <c r="H19" s="314"/>
      <c r="I19" s="314"/>
      <c r="J19" s="314"/>
      <c r="K19" s="314"/>
    </row>
    <row r="20" spans="1:11" s="167" customFormat="1" x14ac:dyDescent="0.25">
      <c r="A20" s="167" t="s">
        <v>49</v>
      </c>
      <c r="B20" s="167">
        <v>3</v>
      </c>
      <c r="C20" s="167">
        <v>10</v>
      </c>
      <c r="D20" s="167">
        <v>9</v>
      </c>
      <c r="E20" s="167">
        <v>20</v>
      </c>
      <c r="F20" s="167">
        <v>39</v>
      </c>
      <c r="G20" s="167">
        <v>9</v>
      </c>
      <c r="H20" s="167">
        <v>24</v>
      </c>
      <c r="I20" s="167">
        <v>2</v>
      </c>
      <c r="J20" s="167">
        <v>75</v>
      </c>
      <c r="K20" s="167">
        <v>541</v>
      </c>
    </row>
    <row r="21" spans="1:11" s="167" customFormat="1" x14ac:dyDescent="0.25">
      <c r="A21" s="167" t="s">
        <v>50</v>
      </c>
      <c r="B21" s="167">
        <v>3</v>
      </c>
      <c r="C21" s="167">
        <v>10</v>
      </c>
      <c r="D21" s="167">
        <v>9</v>
      </c>
      <c r="E21" s="167">
        <v>21</v>
      </c>
      <c r="F21" s="167">
        <v>39</v>
      </c>
      <c r="G21" s="167">
        <v>9</v>
      </c>
      <c r="H21" s="167">
        <v>25</v>
      </c>
      <c r="I21" s="167">
        <v>2</v>
      </c>
      <c r="J21" s="167">
        <v>74</v>
      </c>
      <c r="K21" s="167">
        <v>546</v>
      </c>
    </row>
    <row r="22" spans="1:11" s="167" customFormat="1" x14ac:dyDescent="0.25">
      <c r="A22" s="167" t="s">
        <v>51</v>
      </c>
      <c r="B22" s="167">
        <v>3</v>
      </c>
      <c r="C22" s="167">
        <v>10</v>
      </c>
      <c r="D22" s="167">
        <v>9</v>
      </c>
      <c r="E22" s="167">
        <v>21</v>
      </c>
      <c r="F22" s="167">
        <v>40</v>
      </c>
      <c r="G22" s="167">
        <v>9</v>
      </c>
      <c r="H22" s="167">
        <v>26</v>
      </c>
      <c r="I22" s="167">
        <v>2</v>
      </c>
      <c r="J22" s="167">
        <v>75</v>
      </c>
      <c r="K22" s="167">
        <v>547</v>
      </c>
    </row>
    <row r="23" spans="1:11" s="167" customFormat="1" x14ac:dyDescent="0.25">
      <c r="A23" s="167" t="s">
        <v>52</v>
      </c>
      <c r="B23" s="167">
        <v>3</v>
      </c>
      <c r="C23" s="167">
        <v>10</v>
      </c>
      <c r="D23" s="167">
        <v>9</v>
      </c>
      <c r="E23" s="167">
        <v>21</v>
      </c>
      <c r="F23" s="167">
        <v>39</v>
      </c>
      <c r="G23" s="167">
        <v>10</v>
      </c>
      <c r="H23" s="167">
        <v>26</v>
      </c>
      <c r="I23" s="167">
        <v>2</v>
      </c>
      <c r="J23" s="167">
        <v>81</v>
      </c>
      <c r="K23" s="167">
        <v>550</v>
      </c>
    </row>
    <row r="24" spans="1:11" s="167" customFormat="1" x14ac:dyDescent="0.25">
      <c r="A24" s="167" t="s">
        <v>53</v>
      </c>
      <c r="B24" s="167">
        <v>3</v>
      </c>
      <c r="C24" s="167">
        <v>10</v>
      </c>
      <c r="D24" s="167">
        <v>9</v>
      </c>
      <c r="E24" s="167">
        <v>21</v>
      </c>
      <c r="F24" s="167">
        <v>39</v>
      </c>
      <c r="G24" s="167">
        <v>10</v>
      </c>
      <c r="H24" s="167">
        <v>28</v>
      </c>
      <c r="I24" s="167">
        <v>2</v>
      </c>
      <c r="J24" s="167">
        <v>80</v>
      </c>
      <c r="K24" s="167">
        <v>552</v>
      </c>
    </row>
    <row r="25" spans="1:11" s="167" customFormat="1" x14ac:dyDescent="0.25">
      <c r="A25" s="167" t="s">
        <v>54</v>
      </c>
      <c r="B25" s="167">
        <v>4</v>
      </c>
      <c r="C25" s="167">
        <v>10</v>
      </c>
      <c r="D25" s="167">
        <v>10</v>
      </c>
      <c r="E25" s="167">
        <v>24</v>
      </c>
      <c r="F25" s="167">
        <v>41</v>
      </c>
      <c r="G25" s="167">
        <v>10</v>
      </c>
      <c r="H25" s="167">
        <v>28</v>
      </c>
      <c r="I25" s="167">
        <v>3</v>
      </c>
      <c r="J25" s="167">
        <v>78</v>
      </c>
      <c r="K25" s="167">
        <v>568</v>
      </c>
    </row>
    <row r="26" spans="1:11" s="167" customFormat="1" x14ac:dyDescent="0.25">
      <c r="A26" s="167" t="s">
        <v>55</v>
      </c>
      <c r="B26" s="167">
        <v>4</v>
      </c>
      <c r="C26" s="167">
        <v>10</v>
      </c>
      <c r="D26" s="167">
        <v>10</v>
      </c>
      <c r="E26" s="167">
        <v>24</v>
      </c>
      <c r="F26" s="167">
        <v>42</v>
      </c>
      <c r="G26" s="167">
        <v>11</v>
      </c>
      <c r="H26" s="167">
        <v>29</v>
      </c>
      <c r="I26" s="167">
        <v>3</v>
      </c>
      <c r="J26" s="167">
        <v>81</v>
      </c>
      <c r="K26" s="167">
        <v>575</v>
      </c>
    </row>
    <row r="27" spans="1:11" s="167" customFormat="1" x14ac:dyDescent="0.25">
      <c r="A27" s="167" t="s">
        <v>56</v>
      </c>
      <c r="B27" s="167">
        <v>4</v>
      </c>
      <c r="C27" s="167">
        <v>10</v>
      </c>
      <c r="D27" s="167">
        <v>10</v>
      </c>
      <c r="E27" s="167">
        <v>26</v>
      </c>
      <c r="F27" s="167">
        <v>43</v>
      </c>
      <c r="G27" s="167">
        <v>11</v>
      </c>
      <c r="H27" s="167">
        <v>30</v>
      </c>
      <c r="I27" s="167">
        <v>3</v>
      </c>
      <c r="J27" s="167">
        <v>84</v>
      </c>
      <c r="K27" s="167">
        <v>585</v>
      </c>
    </row>
    <row r="28" spans="1:11" s="167" customFormat="1" x14ac:dyDescent="0.25">
      <c r="A28" s="167" t="s">
        <v>57</v>
      </c>
      <c r="B28" s="167">
        <v>4</v>
      </c>
      <c r="C28" s="167">
        <v>10</v>
      </c>
      <c r="D28" s="167">
        <v>11</v>
      </c>
      <c r="E28" s="167">
        <v>26</v>
      </c>
      <c r="F28" s="167">
        <v>43</v>
      </c>
      <c r="G28" s="167">
        <v>11</v>
      </c>
      <c r="H28" s="167">
        <v>31</v>
      </c>
      <c r="I28" s="167">
        <v>3</v>
      </c>
      <c r="J28" s="167">
        <v>84</v>
      </c>
      <c r="K28" s="167">
        <v>597</v>
      </c>
    </row>
    <row r="29" spans="1:11" s="167" customFormat="1" x14ac:dyDescent="0.25">
      <c r="A29" s="167" t="s">
        <v>58</v>
      </c>
      <c r="B29" s="167">
        <v>4</v>
      </c>
      <c r="C29" s="167">
        <v>10</v>
      </c>
      <c r="D29" s="167">
        <v>11</v>
      </c>
      <c r="E29" s="167">
        <v>27</v>
      </c>
      <c r="F29" s="167">
        <v>42</v>
      </c>
      <c r="G29" s="167">
        <v>11</v>
      </c>
      <c r="H29" s="167">
        <v>33</v>
      </c>
      <c r="I29" s="167">
        <v>3</v>
      </c>
      <c r="J29" s="167">
        <v>80</v>
      </c>
      <c r="K29" s="167">
        <v>593</v>
      </c>
    </row>
    <row r="30" spans="1:11" s="167" customFormat="1" x14ac:dyDescent="0.25">
      <c r="A30" s="167" t="s">
        <v>59</v>
      </c>
      <c r="B30" s="167">
        <v>3</v>
      </c>
      <c r="C30" s="167">
        <v>10</v>
      </c>
      <c r="D30" s="167">
        <v>10</v>
      </c>
      <c r="E30" s="167">
        <v>30</v>
      </c>
      <c r="F30" s="167">
        <v>38</v>
      </c>
      <c r="G30" s="167">
        <v>9</v>
      </c>
      <c r="H30" s="167">
        <v>34</v>
      </c>
      <c r="I30" s="167">
        <v>2</v>
      </c>
      <c r="J30" s="167">
        <v>79</v>
      </c>
      <c r="K30" s="167">
        <v>622</v>
      </c>
    </row>
    <row r="31" spans="1:11" s="167" customFormat="1" x14ac:dyDescent="0.25">
      <c r="A31" s="173" t="s">
        <v>135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1" s="167" customFormat="1" x14ac:dyDescent="0.25">
      <c r="A32" s="315" t="s">
        <v>301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</row>
    <row r="33" spans="1:11" s="167" customFormat="1" ht="13" x14ac:dyDescent="0.3">
      <c r="A33" s="166" t="s">
        <v>300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s="167" customFormat="1" x14ac:dyDescent="0.25"/>
    <row r="35" spans="1:11" x14ac:dyDescent="0.25">
      <c r="A35" s="167"/>
    </row>
    <row r="36" spans="1:11" x14ac:dyDescent="0.25">
      <c r="A36" s="94" t="s">
        <v>318</v>
      </c>
    </row>
    <row r="37" spans="1:11" ht="31" x14ac:dyDescent="0.3">
      <c r="A37" s="95"/>
      <c r="B37" s="96" t="s">
        <v>72</v>
      </c>
      <c r="C37" s="96" t="s">
        <v>73</v>
      </c>
      <c r="D37" s="96" t="s">
        <v>74</v>
      </c>
      <c r="E37" s="96" t="s">
        <v>75</v>
      </c>
      <c r="F37" s="96" t="s">
        <v>76</v>
      </c>
      <c r="G37" s="96" t="s">
        <v>77</v>
      </c>
      <c r="H37" s="96" t="s">
        <v>78</v>
      </c>
      <c r="I37" s="96" t="s">
        <v>79</v>
      </c>
      <c r="J37" s="96" t="s">
        <v>5</v>
      </c>
    </row>
    <row r="38" spans="1:11" ht="13" x14ac:dyDescent="0.3">
      <c r="A38" s="97"/>
      <c r="B38" s="316" t="s">
        <v>101</v>
      </c>
      <c r="C38" s="316"/>
      <c r="D38" s="316"/>
      <c r="E38" s="316"/>
      <c r="F38" s="316"/>
      <c r="G38" s="316"/>
      <c r="H38" s="316"/>
      <c r="I38" s="316"/>
      <c r="J38" s="316"/>
    </row>
    <row r="39" spans="1:11" x14ac:dyDescent="0.25">
      <c r="A39" s="98" t="s">
        <v>49</v>
      </c>
      <c r="B39" s="99">
        <v>10</v>
      </c>
      <c r="C39" s="99">
        <v>11</v>
      </c>
      <c r="D39" s="99">
        <v>59</v>
      </c>
      <c r="E39" s="99">
        <v>9</v>
      </c>
      <c r="F39" s="99">
        <v>24</v>
      </c>
      <c r="G39" s="99">
        <v>67</v>
      </c>
      <c r="H39" s="99">
        <v>38</v>
      </c>
      <c r="I39" s="99">
        <v>7</v>
      </c>
      <c r="J39" s="99">
        <v>2</v>
      </c>
    </row>
    <row r="40" spans="1:11" x14ac:dyDescent="0.25">
      <c r="A40" s="98" t="s">
        <v>50</v>
      </c>
      <c r="B40" s="99">
        <v>10</v>
      </c>
      <c r="C40" s="99">
        <v>13</v>
      </c>
      <c r="D40" s="99">
        <v>58</v>
      </c>
      <c r="E40" s="99">
        <v>9</v>
      </c>
      <c r="F40" s="99">
        <v>25</v>
      </c>
      <c r="G40" s="99">
        <v>68</v>
      </c>
      <c r="H40" s="99">
        <v>37</v>
      </c>
      <c r="I40" s="99">
        <v>7</v>
      </c>
      <c r="J40" s="99">
        <v>2</v>
      </c>
    </row>
    <row r="41" spans="1:11" x14ac:dyDescent="0.25">
      <c r="A41" s="98" t="s">
        <v>51</v>
      </c>
      <c r="B41" s="99">
        <v>10</v>
      </c>
      <c r="C41" s="99">
        <v>15</v>
      </c>
      <c r="D41" s="99">
        <v>56</v>
      </c>
      <c r="E41" s="99">
        <v>10</v>
      </c>
      <c r="F41" s="99">
        <v>24</v>
      </c>
      <c r="G41" s="99">
        <v>67</v>
      </c>
      <c r="H41" s="99">
        <v>37</v>
      </c>
      <c r="I41" s="99">
        <v>7</v>
      </c>
      <c r="J41" s="99">
        <v>2</v>
      </c>
    </row>
    <row r="42" spans="1:11" x14ac:dyDescent="0.25">
      <c r="A42" s="98" t="s">
        <v>52</v>
      </c>
      <c r="B42" s="99">
        <v>10</v>
      </c>
      <c r="C42" s="99">
        <v>15</v>
      </c>
      <c r="D42" s="99">
        <v>55</v>
      </c>
      <c r="E42" s="99">
        <v>10</v>
      </c>
      <c r="F42" s="99">
        <v>24</v>
      </c>
      <c r="G42" s="99">
        <v>66</v>
      </c>
      <c r="H42" s="99">
        <v>37</v>
      </c>
      <c r="I42" s="99">
        <v>7</v>
      </c>
      <c r="J42" s="99">
        <v>2</v>
      </c>
    </row>
    <row r="43" spans="1:11" x14ac:dyDescent="0.25">
      <c r="A43" s="98" t="s">
        <v>53</v>
      </c>
      <c r="B43" s="99">
        <v>10</v>
      </c>
      <c r="C43" s="99">
        <v>14</v>
      </c>
      <c r="D43" s="99">
        <v>53</v>
      </c>
      <c r="E43" s="99">
        <v>10</v>
      </c>
      <c r="F43" s="99">
        <v>25</v>
      </c>
      <c r="G43" s="99">
        <v>68</v>
      </c>
      <c r="H43" s="99">
        <v>38</v>
      </c>
      <c r="I43" s="99">
        <v>7</v>
      </c>
      <c r="J43" s="99">
        <v>2</v>
      </c>
    </row>
    <row r="44" spans="1:11" x14ac:dyDescent="0.25">
      <c r="A44" s="101" t="s">
        <v>54</v>
      </c>
      <c r="B44" s="99">
        <v>13</v>
      </c>
      <c r="C44" s="99">
        <v>14</v>
      </c>
      <c r="D44" s="99">
        <v>53</v>
      </c>
      <c r="E44" s="99">
        <v>10</v>
      </c>
      <c r="F44" s="99">
        <v>28</v>
      </c>
      <c r="G44" s="99">
        <v>66</v>
      </c>
      <c r="H44" s="99">
        <v>39</v>
      </c>
      <c r="I44" s="99">
        <v>9</v>
      </c>
      <c r="J44" s="99">
        <v>2</v>
      </c>
    </row>
    <row r="45" spans="1:11" x14ac:dyDescent="0.25">
      <c r="A45" s="7" t="s">
        <v>55</v>
      </c>
      <c r="B45" s="99">
        <v>14</v>
      </c>
      <c r="C45" s="99">
        <v>14</v>
      </c>
      <c r="D45" s="99">
        <v>52</v>
      </c>
      <c r="E45" s="99">
        <v>10</v>
      </c>
      <c r="F45" s="99">
        <v>27</v>
      </c>
      <c r="G45" s="99">
        <v>66</v>
      </c>
      <c r="H45" s="99">
        <v>40</v>
      </c>
      <c r="I45" s="99">
        <v>9</v>
      </c>
      <c r="J45" s="99">
        <v>2</v>
      </c>
    </row>
    <row r="46" spans="1:11" x14ac:dyDescent="0.25">
      <c r="A46" s="7" t="s">
        <v>56</v>
      </c>
      <c r="B46" s="99">
        <v>13</v>
      </c>
      <c r="C46" s="99">
        <v>14</v>
      </c>
      <c r="D46" s="99">
        <v>52</v>
      </c>
      <c r="E46" s="99">
        <v>11</v>
      </c>
      <c r="F46" s="99">
        <v>28</v>
      </c>
      <c r="G46" s="99">
        <v>65</v>
      </c>
      <c r="H46" s="99">
        <v>40</v>
      </c>
      <c r="I46" s="99">
        <v>9</v>
      </c>
      <c r="J46" s="99">
        <v>2</v>
      </c>
    </row>
    <row r="47" spans="1:11" x14ac:dyDescent="0.25">
      <c r="A47" s="7" t="s">
        <v>57</v>
      </c>
      <c r="B47" s="99">
        <v>12</v>
      </c>
      <c r="C47" s="99">
        <v>15</v>
      </c>
      <c r="D47" s="99">
        <v>53</v>
      </c>
      <c r="E47" s="99">
        <v>11</v>
      </c>
      <c r="F47" s="99">
        <v>30</v>
      </c>
      <c r="G47" s="99">
        <v>67</v>
      </c>
      <c r="H47" s="99">
        <v>41</v>
      </c>
      <c r="I47" s="99">
        <v>9</v>
      </c>
      <c r="J47" s="99">
        <v>2</v>
      </c>
    </row>
    <row r="48" spans="1:11" x14ac:dyDescent="0.25">
      <c r="A48" s="7" t="s">
        <v>58</v>
      </c>
      <c r="B48" s="99">
        <v>11</v>
      </c>
      <c r="C48" s="99">
        <v>15</v>
      </c>
      <c r="D48" s="99">
        <v>53</v>
      </c>
      <c r="E48" s="99">
        <v>12</v>
      </c>
      <c r="F48" s="99">
        <v>29</v>
      </c>
      <c r="G48" s="99">
        <v>68</v>
      </c>
      <c r="H48" s="99">
        <v>40</v>
      </c>
      <c r="I48" s="99">
        <v>9</v>
      </c>
      <c r="J48" s="99">
        <v>2</v>
      </c>
    </row>
    <row r="49" spans="1:11" x14ac:dyDescent="0.25">
      <c r="A49" s="165" t="s">
        <v>59</v>
      </c>
      <c r="B49" s="102">
        <v>12</v>
      </c>
      <c r="C49" s="102">
        <v>15</v>
      </c>
      <c r="D49" s="102">
        <v>53</v>
      </c>
      <c r="E49" s="102">
        <v>12</v>
      </c>
      <c r="F49" s="102">
        <v>31</v>
      </c>
      <c r="G49" s="102">
        <v>73</v>
      </c>
      <c r="H49" s="102">
        <v>47</v>
      </c>
      <c r="I49" s="102">
        <v>12</v>
      </c>
      <c r="J49" s="102">
        <v>2</v>
      </c>
    </row>
    <row r="50" spans="1:11" x14ac:dyDescent="0.25">
      <c r="A50" s="93"/>
      <c r="B50" s="99"/>
      <c r="C50" s="100"/>
      <c r="D50" s="100"/>
      <c r="E50" s="99"/>
      <c r="F50" s="100"/>
      <c r="G50" s="100"/>
      <c r="H50" s="99"/>
      <c r="I50" s="100"/>
      <c r="J50" s="99"/>
    </row>
    <row r="51" spans="1:11" x14ac:dyDescent="0.25">
      <c r="A51" s="93"/>
      <c r="B51" s="99"/>
      <c r="C51" s="100"/>
      <c r="D51" s="100"/>
      <c r="E51" s="99"/>
      <c r="F51" s="100"/>
      <c r="G51" s="100"/>
      <c r="H51" s="99"/>
      <c r="I51" s="100"/>
      <c r="J51" s="99"/>
    </row>
    <row r="52" spans="1:11" ht="30.5" x14ac:dyDescent="0.25">
      <c r="A52" s="104"/>
      <c r="B52" s="96" t="s">
        <v>80</v>
      </c>
      <c r="C52" s="96" t="s">
        <v>81</v>
      </c>
      <c r="D52" s="96" t="s">
        <v>82</v>
      </c>
      <c r="E52" s="96" t="s">
        <v>83</v>
      </c>
      <c r="F52" s="96" t="s">
        <v>84</v>
      </c>
      <c r="G52" s="96" t="s">
        <v>85</v>
      </c>
      <c r="H52" s="96" t="s">
        <v>86</v>
      </c>
      <c r="I52" s="96" t="s">
        <v>87</v>
      </c>
      <c r="J52" s="96" t="s">
        <v>133</v>
      </c>
      <c r="K52" s="96" t="s">
        <v>134</v>
      </c>
    </row>
    <row r="53" spans="1:11" ht="13" x14ac:dyDescent="0.3">
      <c r="A53" s="101"/>
      <c r="B53" s="316" t="s">
        <v>101</v>
      </c>
      <c r="C53" s="316"/>
      <c r="D53" s="316"/>
      <c r="E53" s="316"/>
      <c r="F53" s="316"/>
      <c r="G53" s="316"/>
      <c r="H53" s="316"/>
      <c r="I53" s="316"/>
      <c r="J53" s="316"/>
      <c r="K53" s="316"/>
    </row>
    <row r="54" spans="1:11" x14ac:dyDescent="0.25">
      <c r="A54" s="98" t="s">
        <v>49</v>
      </c>
      <c r="B54" s="100">
        <v>1</v>
      </c>
      <c r="C54" s="100">
        <v>5</v>
      </c>
      <c r="D54" s="100">
        <v>5</v>
      </c>
      <c r="E54" s="100">
        <v>10</v>
      </c>
      <c r="F54" s="100">
        <v>20</v>
      </c>
      <c r="G54" s="100">
        <v>3</v>
      </c>
      <c r="H54" s="100">
        <v>5</v>
      </c>
      <c r="I54" s="100">
        <v>1</v>
      </c>
      <c r="J54" s="100">
        <v>45</v>
      </c>
      <c r="K54" s="100">
        <v>322</v>
      </c>
    </row>
    <row r="55" spans="1:11" x14ac:dyDescent="0.25">
      <c r="A55" s="98" t="s">
        <v>50</v>
      </c>
      <c r="B55" s="100">
        <v>1</v>
      </c>
      <c r="C55" s="100">
        <v>5</v>
      </c>
      <c r="D55" s="100">
        <v>5</v>
      </c>
      <c r="E55" s="100">
        <v>10</v>
      </c>
      <c r="F55" s="100">
        <v>21</v>
      </c>
      <c r="G55" s="100">
        <v>3</v>
      </c>
      <c r="H55" s="100">
        <v>5</v>
      </c>
      <c r="I55" s="100">
        <v>1</v>
      </c>
      <c r="J55" s="100">
        <v>42</v>
      </c>
      <c r="K55" s="100">
        <v>323</v>
      </c>
    </row>
    <row r="56" spans="1:11" x14ac:dyDescent="0.25">
      <c r="A56" s="98" t="s">
        <v>51</v>
      </c>
      <c r="B56" s="100">
        <v>1</v>
      </c>
      <c r="C56" s="100">
        <v>5</v>
      </c>
      <c r="D56" s="100">
        <v>5</v>
      </c>
      <c r="E56" s="100">
        <v>10</v>
      </c>
      <c r="F56" s="100">
        <v>22</v>
      </c>
      <c r="G56" s="100">
        <v>3</v>
      </c>
      <c r="H56" s="100">
        <v>5</v>
      </c>
      <c r="I56" s="100">
        <v>1</v>
      </c>
      <c r="J56" s="100">
        <v>43</v>
      </c>
      <c r="K56" s="100">
        <v>322</v>
      </c>
    </row>
    <row r="57" spans="1:11" x14ac:dyDescent="0.25">
      <c r="A57" s="98" t="s">
        <v>52</v>
      </c>
      <c r="B57" s="100">
        <v>1</v>
      </c>
      <c r="C57" s="100">
        <v>5</v>
      </c>
      <c r="D57" s="100">
        <v>5</v>
      </c>
      <c r="E57" s="100">
        <v>10</v>
      </c>
      <c r="F57" s="100">
        <v>20</v>
      </c>
      <c r="G57" s="100">
        <v>3</v>
      </c>
      <c r="H57" s="100">
        <v>6</v>
      </c>
      <c r="I57" s="100">
        <v>1</v>
      </c>
      <c r="J57" s="100">
        <v>46</v>
      </c>
      <c r="K57" s="100">
        <v>323</v>
      </c>
    </row>
    <row r="58" spans="1:11" x14ac:dyDescent="0.25">
      <c r="A58" s="98" t="s">
        <v>53</v>
      </c>
      <c r="B58" s="100">
        <v>1</v>
      </c>
      <c r="C58" s="100">
        <v>5</v>
      </c>
      <c r="D58" s="100">
        <v>5</v>
      </c>
      <c r="E58" s="100">
        <v>10</v>
      </c>
      <c r="F58" s="100">
        <v>20</v>
      </c>
      <c r="G58" s="100">
        <v>3</v>
      </c>
      <c r="H58" s="100">
        <v>6</v>
      </c>
      <c r="I58" s="100">
        <v>1</v>
      </c>
      <c r="J58" s="100">
        <v>46</v>
      </c>
      <c r="K58" s="100">
        <v>325</v>
      </c>
    </row>
    <row r="59" spans="1:11" x14ac:dyDescent="0.25">
      <c r="A59" s="93" t="s">
        <v>54</v>
      </c>
      <c r="B59" s="100">
        <v>2</v>
      </c>
      <c r="C59" s="100">
        <v>5</v>
      </c>
      <c r="D59" s="100">
        <v>6</v>
      </c>
      <c r="E59" s="100">
        <v>12</v>
      </c>
      <c r="F59" s="100">
        <v>21</v>
      </c>
      <c r="G59" s="100">
        <v>3</v>
      </c>
      <c r="H59" s="100">
        <v>6</v>
      </c>
      <c r="I59" s="100">
        <v>1</v>
      </c>
      <c r="J59" s="100">
        <v>44</v>
      </c>
      <c r="K59" s="100">
        <v>335</v>
      </c>
    </row>
    <row r="60" spans="1:11" x14ac:dyDescent="0.25">
      <c r="A60" s="7" t="s">
        <v>55</v>
      </c>
      <c r="B60" s="100">
        <v>2</v>
      </c>
      <c r="C60" s="100">
        <v>5</v>
      </c>
      <c r="D60" s="100">
        <v>6</v>
      </c>
      <c r="E60" s="100">
        <v>12</v>
      </c>
      <c r="F60" s="100">
        <v>21</v>
      </c>
      <c r="G60" s="100">
        <v>3</v>
      </c>
      <c r="H60" s="100">
        <v>7</v>
      </c>
      <c r="I60" s="100">
        <v>1</v>
      </c>
      <c r="J60" s="100">
        <v>45</v>
      </c>
      <c r="K60" s="100">
        <v>334</v>
      </c>
    </row>
    <row r="61" spans="1:11" x14ac:dyDescent="0.25">
      <c r="A61" s="7" t="s">
        <v>56</v>
      </c>
      <c r="B61" s="100">
        <v>2</v>
      </c>
      <c r="C61" s="100">
        <v>5</v>
      </c>
      <c r="D61" s="100">
        <v>6</v>
      </c>
      <c r="E61" s="100">
        <v>13</v>
      </c>
      <c r="F61" s="100">
        <v>23</v>
      </c>
      <c r="G61" s="100">
        <v>3</v>
      </c>
      <c r="H61" s="100">
        <v>6</v>
      </c>
      <c r="I61" s="100">
        <v>1</v>
      </c>
      <c r="J61" s="100">
        <v>47</v>
      </c>
      <c r="K61" s="100">
        <v>341</v>
      </c>
    </row>
    <row r="62" spans="1:11" x14ac:dyDescent="0.25">
      <c r="A62" s="7" t="s">
        <v>57</v>
      </c>
      <c r="B62" s="100">
        <v>2</v>
      </c>
      <c r="C62" s="100">
        <v>5</v>
      </c>
      <c r="D62" s="100">
        <v>6</v>
      </c>
      <c r="E62" s="100">
        <v>12</v>
      </c>
      <c r="F62" s="100">
        <v>21</v>
      </c>
      <c r="G62" s="100">
        <v>3</v>
      </c>
      <c r="H62" s="100">
        <v>7</v>
      </c>
      <c r="I62" s="100">
        <v>1</v>
      </c>
      <c r="J62" s="100">
        <v>46</v>
      </c>
      <c r="K62" s="100">
        <v>345</v>
      </c>
    </row>
    <row r="63" spans="1:11" x14ac:dyDescent="0.25">
      <c r="A63" s="7" t="s">
        <v>58</v>
      </c>
      <c r="B63" s="100">
        <v>2</v>
      </c>
      <c r="C63" s="100">
        <v>5</v>
      </c>
      <c r="D63" s="100">
        <v>6</v>
      </c>
      <c r="E63" s="100">
        <v>13</v>
      </c>
      <c r="F63" s="100">
        <v>22</v>
      </c>
      <c r="G63" s="100">
        <v>3</v>
      </c>
      <c r="H63" s="100">
        <v>7</v>
      </c>
      <c r="I63" s="100">
        <v>1</v>
      </c>
      <c r="J63" s="100">
        <v>44</v>
      </c>
      <c r="K63" s="100">
        <v>343</v>
      </c>
    </row>
    <row r="64" spans="1:11" x14ac:dyDescent="0.25">
      <c r="A64" s="7" t="s">
        <v>59</v>
      </c>
      <c r="B64" s="100">
        <v>1</v>
      </c>
      <c r="C64" s="100">
        <v>5</v>
      </c>
      <c r="D64" s="100">
        <v>6</v>
      </c>
      <c r="E64" s="100">
        <v>15</v>
      </c>
      <c r="F64" s="100">
        <v>19</v>
      </c>
      <c r="G64" s="100">
        <v>3</v>
      </c>
      <c r="H64" s="100">
        <v>8</v>
      </c>
      <c r="I64" s="100">
        <v>1</v>
      </c>
      <c r="J64" s="100">
        <v>43</v>
      </c>
      <c r="K64" s="100">
        <v>358</v>
      </c>
    </row>
    <row r="65" spans="1:11" ht="47.25" customHeight="1" x14ac:dyDescent="0.25">
      <c r="A65" s="317" t="s">
        <v>135</v>
      </c>
      <c r="B65" s="317"/>
      <c r="C65" s="317"/>
      <c r="D65" s="317"/>
      <c r="E65" s="317"/>
      <c r="F65" s="317"/>
      <c r="G65" s="317"/>
      <c r="H65" s="317"/>
      <c r="I65" s="317"/>
      <c r="J65" s="317"/>
      <c r="K65" s="317"/>
    </row>
    <row r="66" spans="1:11" ht="12.75" customHeight="1" x14ac:dyDescent="0.25">
      <c r="A66" s="315" t="s">
        <v>301</v>
      </c>
      <c r="B66" s="315"/>
      <c r="C66" s="315"/>
      <c r="D66" s="315"/>
      <c r="E66" s="315"/>
      <c r="F66" s="315"/>
      <c r="G66" s="315"/>
      <c r="H66" s="315"/>
      <c r="I66" s="315"/>
      <c r="J66" s="315"/>
      <c r="K66" s="315"/>
    </row>
    <row r="67" spans="1:11" ht="13" x14ac:dyDescent="0.3">
      <c r="A67" s="166" t="s">
        <v>300</v>
      </c>
    </row>
    <row r="70" spans="1:11" x14ac:dyDescent="0.25">
      <c r="A70" s="94" t="s">
        <v>317</v>
      </c>
    </row>
    <row r="71" spans="1:11" ht="31" x14ac:dyDescent="0.3">
      <c r="A71" s="95"/>
      <c r="B71" s="96" t="s">
        <v>72</v>
      </c>
      <c r="C71" s="96" t="s">
        <v>73</v>
      </c>
      <c r="D71" s="96" t="s">
        <v>74</v>
      </c>
      <c r="E71" s="96" t="s">
        <v>75</v>
      </c>
      <c r="F71" s="96" t="s">
        <v>76</v>
      </c>
      <c r="G71" s="96" t="s">
        <v>77</v>
      </c>
      <c r="H71" s="96" t="s">
        <v>78</v>
      </c>
      <c r="I71" s="96" t="s">
        <v>79</v>
      </c>
      <c r="J71" s="96" t="s">
        <v>5</v>
      </c>
    </row>
    <row r="72" spans="1:11" ht="13" x14ac:dyDescent="0.3">
      <c r="A72" s="97"/>
      <c r="B72" s="316" t="s">
        <v>101</v>
      </c>
      <c r="C72" s="316"/>
      <c r="D72" s="316"/>
      <c r="E72" s="316"/>
      <c r="F72" s="316"/>
      <c r="G72" s="316"/>
      <c r="H72" s="316"/>
      <c r="I72" s="316"/>
      <c r="J72" s="316"/>
    </row>
    <row r="73" spans="1:11" x14ac:dyDescent="0.25">
      <c r="A73" s="98" t="s">
        <v>49</v>
      </c>
      <c r="B73" s="99">
        <v>5</v>
      </c>
      <c r="C73" s="99">
        <v>2</v>
      </c>
      <c r="D73" s="99">
        <v>21</v>
      </c>
      <c r="E73" s="99">
        <v>3</v>
      </c>
      <c r="F73" s="99">
        <v>3</v>
      </c>
      <c r="G73" s="99">
        <v>33</v>
      </c>
      <c r="H73" s="99">
        <v>48</v>
      </c>
      <c r="I73" s="99">
        <v>8</v>
      </c>
      <c r="J73" s="99">
        <v>2</v>
      </c>
    </row>
    <row r="74" spans="1:11" x14ac:dyDescent="0.25">
      <c r="A74" s="98" t="s">
        <v>50</v>
      </c>
      <c r="B74" s="99">
        <v>4</v>
      </c>
      <c r="C74" s="99">
        <v>3</v>
      </c>
      <c r="D74" s="99">
        <v>20</v>
      </c>
      <c r="E74" s="99">
        <v>3</v>
      </c>
      <c r="F74" s="99">
        <v>3</v>
      </c>
      <c r="G74" s="99">
        <v>34</v>
      </c>
      <c r="H74" s="99">
        <v>48</v>
      </c>
      <c r="I74" s="99">
        <v>8</v>
      </c>
      <c r="J74" s="99">
        <v>2</v>
      </c>
    </row>
    <row r="75" spans="1:11" x14ac:dyDescent="0.25">
      <c r="A75" s="98" t="s">
        <v>51</v>
      </c>
      <c r="B75" s="99">
        <v>4</v>
      </c>
      <c r="C75" s="99">
        <v>3</v>
      </c>
      <c r="D75" s="99">
        <v>20</v>
      </c>
      <c r="E75" s="99">
        <v>3</v>
      </c>
      <c r="F75" s="99">
        <v>3</v>
      </c>
      <c r="G75" s="99">
        <v>34</v>
      </c>
      <c r="H75" s="99">
        <v>49</v>
      </c>
      <c r="I75" s="99">
        <v>9</v>
      </c>
      <c r="J75" s="99">
        <v>2</v>
      </c>
    </row>
    <row r="76" spans="1:11" x14ac:dyDescent="0.25">
      <c r="A76" s="98" t="s">
        <v>52</v>
      </c>
      <c r="B76" s="99">
        <v>4</v>
      </c>
      <c r="C76" s="99">
        <v>3</v>
      </c>
      <c r="D76" s="99">
        <v>20</v>
      </c>
      <c r="E76" s="99">
        <v>3</v>
      </c>
      <c r="F76" s="99">
        <v>3</v>
      </c>
      <c r="G76" s="99">
        <v>33</v>
      </c>
      <c r="H76" s="99">
        <v>48</v>
      </c>
      <c r="I76" s="99">
        <v>8</v>
      </c>
      <c r="J76" s="99">
        <v>2</v>
      </c>
    </row>
    <row r="77" spans="1:11" x14ac:dyDescent="0.25">
      <c r="A77" s="98" t="s">
        <v>53</v>
      </c>
      <c r="B77" s="99">
        <v>5</v>
      </c>
      <c r="C77" s="99">
        <v>2</v>
      </c>
      <c r="D77" s="99">
        <v>20</v>
      </c>
      <c r="E77" s="99">
        <v>3</v>
      </c>
      <c r="F77" s="99">
        <v>3</v>
      </c>
      <c r="G77" s="99">
        <v>32</v>
      </c>
      <c r="H77" s="99">
        <v>47</v>
      </c>
      <c r="I77" s="99">
        <v>9</v>
      </c>
      <c r="J77" s="99">
        <v>2</v>
      </c>
    </row>
    <row r="78" spans="1:11" x14ac:dyDescent="0.25">
      <c r="A78" s="93" t="s">
        <v>54</v>
      </c>
      <c r="B78" s="99">
        <v>6</v>
      </c>
      <c r="C78" s="99">
        <v>3</v>
      </c>
      <c r="D78" s="99">
        <v>19</v>
      </c>
      <c r="E78" s="99">
        <v>3</v>
      </c>
      <c r="F78" s="99">
        <v>4</v>
      </c>
      <c r="G78" s="99">
        <v>30</v>
      </c>
      <c r="H78" s="99">
        <v>49</v>
      </c>
      <c r="I78" s="99">
        <v>10</v>
      </c>
      <c r="J78" s="99">
        <v>2</v>
      </c>
    </row>
    <row r="79" spans="1:11" x14ac:dyDescent="0.25">
      <c r="A79" s="7" t="s">
        <v>55</v>
      </c>
      <c r="B79" s="99">
        <v>6</v>
      </c>
      <c r="C79" s="99">
        <v>2</v>
      </c>
      <c r="D79" s="99">
        <v>20</v>
      </c>
      <c r="E79" s="99">
        <v>3</v>
      </c>
      <c r="F79" s="99">
        <v>4</v>
      </c>
      <c r="G79" s="99">
        <v>33</v>
      </c>
      <c r="H79" s="99">
        <v>49</v>
      </c>
      <c r="I79" s="99">
        <v>11</v>
      </c>
      <c r="J79" s="99">
        <v>2</v>
      </c>
    </row>
    <row r="80" spans="1:11" x14ac:dyDescent="0.25">
      <c r="A80" s="7" t="s">
        <v>56</v>
      </c>
      <c r="B80" s="99">
        <v>6</v>
      </c>
      <c r="C80" s="99">
        <v>3</v>
      </c>
      <c r="D80" s="99">
        <v>20</v>
      </c>
      <c r="E80" s="99">
        <v>3</v>
      </c>
      <c r="F80" s="99">
        <v>4</v>
      </c>
      <c r="G80" s="99">
        <v>31</v>
      </c>
      <c r="H80" s="99">
        <v>50</v>
      </c>
      <c r="I80" s="99">
        <v>12</v>
      </c>
      <c r="J80" s="99">
        <v>2</v>
      </c>
    </row>
    <row r="81" spans="1:11" x14ac:dyDescent="0.25">
      <c r="A81" s="7" t="s">
        <v>57</v>
      </c>
      <c r="B81" s="99">
        <v>5</v>
      </c>
      <c r="C81" s="99">
        <v>3</v>
      </c>
      <c r="D81" s="99">
        <v>20</v>
      </c>
      <c r="E81" s="99">
        <v>4</v>
      </c>
      <c r="F81" s="99">
        <v>4</v>
      </c>
      <c r="G81" s="99">
        <v>33</v>
      </c>
      <c r="H81" s="99">
        <v>51</v>
      </c>
      <c r="I81" s="99">
        <v>11</v>
      </c>
      <c r="J81" s="99">
        <v>2</v>
      </c>
    </row>
    <row r="82" spans="1:11" x14ac:dyDescent="0.25">
      <c r="A82" s="7" t="s">
        <v>58</v>
      </c>
      <c r="B82" s="99">
        <v>6</v>
      </c>
      <c r="C82" s="99">
        <v>3</v>
      </c>
      <c r="D82" s="99">
        <v>20</v>
      </c>
      <c r="E82" s="99">
        <v>4</v>
      </c>
      <c r="F82" s="99">
        <v>4</v>
      </c>
      <c r="G82" s="99">
        <v>34</v>
      </c>
      <c r="H82" s="99">
        <v>50</v>
      </c>
      <c r="I82" s="99">
        <v>11</v>
      </c>
      <c r="J82" s="99">
        <v>2</v>
      </c>
    </row>
    <row r="83" spans="1:11" x14ac:dyDescent="0.25">
      <c r="A83" s="165" t="s">
        <v>59</v>
      </c>
      <c r="B83" s="102">
        <v>6</v>
      </c>
      <c r="C83" s="102">
        <v>3</v>
      </c>
      <c r="D83" s="102">
        <v>22</v>
      </c>
      <c r="E83" s="102">
        <v>4</v>
      </c>
      <c r="F83" s="102">
        <v>5</v>
      </c>
      <c r="G83" s="102">
        <v>38</v>
      </c>
      <c r="H83" s="102">
        <v>56</v>
      </c>
      <c r="I83" s="102">
        <v>15</v>
      </c>
      <c r="J83" s="102">
        <v>2</v>
      </c>
    </row>
    <row r="84" spans="1:11" x14ac:dyDescent="0.25">
      <c r="A84" s="93"/>
      <c r="B84" s="99"/>
      <c r="C84" s="100"/>
      <c r="D84" s="100"/>
      <c r="E84" s="99"/>
      <c r="F84" s="100"/>
      <c r="G84" s="100"/>
      <c r="H84" s="99"/>
      <c r="I84" s="100"/>
      <c r="J84" s="99"/>
    </row>
    <row r="85" spans="1:11" x14ac:dyDescent="0.25">
      <c r="A85" s="93"/>
      <c r="B85" s="99"/>
      <c r="C85" s="100"/>
      <c r="D85" s="100"/>
      <c r="E85" s="99"/>
      <c r="F85" s="100"/>
      <c r="G85" s="100"/>
      <c r="H85" s="99"/>
      <c r="I85" s="100"/>
      <c r="J85" s="99"/>
    </row>
    <row r="86" spans="1:11" ht="30.5" x14ac:dyDescent="0.25">
      <c r="A86" s="104"/>
      <c r="B86" s="96" t="s">
        <v>80</v>
      </c>
      <c r="C86" s="96" t="s">
        <v>81</v>
      </c>
      <c r="D86" s="96" t="s">
        <v>82</v>
      </c>
      <c r="E86" s="96" t="s">
        <v>83</v>
      </c>
      <c r="F86" s="96" t="s">
        <v>84</v>
      </c>
      <c r="G86" s="96" t="s">
        <v>85</v>
      </c>
      <c r="H86" s="96" t="s">
        <v>86</v>
      </c>
      <c r="I86" s="96" t="s">
        <v>87</v>
      </c>
      <c r="J86" s="96" t="s">
        <v>133</v>
      </c>
      <c r="K86" s="96" t="s">
        <v>134</v>
      </c>
    </row>
    <row r="87" spans="1:11" ht="13" x14ac:dyDescent="0.3">
      <c r="A87" s="101"/>
      <c r="B87" s="316" t="s">
        <v>101</v>
      </c>
      <c r="C87" s="316"/>
      <c r="D87" s="316"/>
      <c r="E87" s="316"/>
      <c r="F87" s="316"/>
      <c r="G87" s="316"/>
      <c r="H87" s="316"/>
      <c r="I87" s="316"/>
      <c r="J87" s="316"/>
      <c r="K87" s="316"/>
    </row>
    <row r="88" spans="1:11" x14ac:dyDescent="0.25">
      <c r="A88" s="98" t="s">
        <v>49</v>
      </c>
      <c r="B88" s="100">
        <v>1</v>
      </c>
      <c r="C88" s="100">
        <v>5</v>
      </c>
      <c r="D88" s="100">
        <v>4</v>
      </c>
      <c r="E88" s="100">
        <v>10</v>
      </c>
      <c r="F88" s="100">
        <v>18</v>
      </c>
      <c r="G88" s="100">
        <v>6</v>
      </c>
      <c r="H88" s="100">
        <v>19</v>
      </c>
      <c r="I88" s="100">
        <v>1</v>
      </c>
      <c r="J88" s="100">
        <v>30</v>
      </c>
      <c r="K88" s="100">
        <v>219</v>
      </c>
    </row>
    <row r="89" spans="1:11" x14ac:dyDescent="0.25">
      <c r="A89" s="98" t="s">
        <v>50</v>
      </c>
      <c r="B89" s="100">
        <v>1</v>
      </c>
      <c r="C89" s="100">
        <v>5</v>
      </c>
      <c r="D89" s="100">
        <v>4</v>
      </c>
      <c r="E89" s="100">
        <v>11</v>
      </c>
      <c r="F89" s="100">
        <v>18</v>
      </c>
      <c r="G89" s="100">
        <v>6</v>
      </c>
      <c r="H89" s="100">
        <v>20</v>
      </c>
      <c r="I89" s="100">
        <v>1</v>
      </c>
      <c r="J89" s="100">
        <v>31</v>
      </c>
      <c r="K89" s="100">
        <v>222</v>
      </c>
    </row>
    <row r="90" spans="1:11" x14ac:dyDescent="0.25">
      <c r="A90" s="98" t="s">
        <v>51</v>
      </c>
      <c r="B90" s="100">
        <v>1</v>
      </c>
      <c r="C90" s="100">
        <v>5</v>
      </c>
      <c r="D90" s="100">
        <v>4</v>
      </c>
      <c r="E90" s="100">
        <v>11</v>
      </c>
      <c r="F90" s="100">
        <v>18</v>
      </c>
      <c r="G90" s="100">
        <v>6</v>
      </c>
      <c r="H90" s="100">
        <v>20</v>
      </c>
      <c r="I90" s="100">
        <v>1</v>
      </c>
      <c r="J90" s="100">
        <v>32</v>
      </c>
      <c r="K90" s="100">
        <v>224</v>
      </c>
    </row>
    <row r="91" spans="1:11" x14ac:dyDescent="0.25">
      <c r="A91" s="98" t="s">
        <v>52</v>
      </c>
      <c r="B91" s="100">
        <v>1</v>
      </c>
      <c r="C91" s="100">
        <v>5</v>
      </c>
      <c r="D91" s="100">
        <v>4</v>
      </c>
      <c r="E91" s="100">
        <v>11</v>
      </c>
      <c r="F91" s="100">
        <v>19</v>
      </c>
      <c r="G91" s="100">
        <v>7</v>
      </c>
      <c r="H91" s="100">
        <v>20</v>
      </c>
      <c r="I91" s="100">
        <v>1</v>
      </c>
      <c r="J91" s="100">
        <v>35</v>
      </c>
      <c r="K91" s="100">
        <v>227</v>
      </c>
    </row>
    <row r="92" spans="1:11" x14ac:dyDescent="0.25">
      <c r="A92" s="98" t="s">
        <v>53</v>
      </c>
      <c r="B92" s="100">
        <v>1</v>
      </c>
      <c r="C92" s="100">
        <v>5</v>
      </c>
      <c r="D92" s="100">
        <v>4</v>
      </c>
      <c r="E92" s="100">
        <v>11</v>
      </c>
      <c r="F92" s="100">
        <v>19</v>
      </c>
      <c r="G92" s="100">
        <v>7</v>
      </c>
      <c r="H92" s="100">
        <v>22</v>
      </c>
      <c r="I92" s="100">
        <v>1</v>
      </c>
      <c r="J92" s="100">
        <v>35</v>
      </c>
      <c r="K92" s="100">
        <v>227</v>
      </c>
    </row>
    <row r="93" spans="1:11" x14ac:dyDescent="0.25">
      <c r="A93" s="93" t="s">
        <v>54</v>
      </c>
      <c r="B93" s="100">
        <v>2</v>
      </c>
      <c r="C93" s="100">
        <v>5</v>
      </c>
      <c r="D93" s="100">
        <v>4</v>
      </c>
      <c r="E93" s="100">
        <v>12</v>
      </c>
      <c r="F93" s="100">
        <v>20</v>
      </c>
      <c r="G93" s="100">
        <v>7</v>
      </c>
      <c r="H93" s="100">
        <v>22</v>
      </c>
      <c r="I93" s="100">
        <v>1</v>
      </c>
      <c r="J93" s="100">
        <v>34</v>
      </c>
      <c r="K93" s="100">
        <v>234</v>
      </c>
    </row>
    <row r="94" spans="1:11" x14ac:dyDescent="0.25">
      <c r="A94" s="7" t="s">
        <v>55</v>
      </c>
      <c r="B94" s="100">
        <v>2</v>
      </c>
      <c r="C94" s="100">
        <v>5</v>
      </c>
      <c r="D94" s="100">
        <v>4</v>
      </c>
      <c r="E94" s="100">
        <v>12</v>
      </c>
      <c r="F94" s="100">
        <v>21</v>
      </c>
      <c r="G94" s="100">
        <v>7</v>
      </c>
      <c r="H94" s="100">
        <v>23</v>
      </c>
      <c r="I94" s="100">
        <v>1</v>
      </c>
      <c r="J94" s="100">
        <v>36</v>
      </c>
      <c r="K94" s="100">
        <v>241</v>
      </c>
    </row>
    <row r="95" spans="1:11" x14ac:dyDescent="0.25">
      <c r="A95" s="7" t="s">
        <v>56</v>
      </c>
      <c r="B95" s="100">
        <v>2</v>
      </c>
      <c r="C95" s="100">
        <v>5</v>
      </c>
      <c r="D95" s="100">
        <v>5</v>
      </c>
      <c r="E95" s="100">
        <v>14</v>
      </c>
      <c r="F95" s="100">
        <v>20</v>
      </c>
      <c r="G95" s="100">
        <v>8</v>
      </c>
      <c r="H95" s="100">
        <v>23</v>
      </c>
      <c r="I95" s="100">
        <v>1</v>
      </c>
      <c r="J95" s="100">
        <v>37</v>
      </c>
      <c r="K95" s="100">
        <v>244</v>
      </c>
    </row>
    <row r="96" spans="1:11" x14ac:dyDescent="0.25">
      <c r="A96" s="7" t="s">
        <v>57</v>
      </c>
      <c r="B96" s="100">
        <v>2</v>
      </c>
      <c r="C96" s="100">
        <v>5</v>
      </c>
      <c r="D96" s="100">
        <v>5</v>
      </c>
      <c r="E96" s="100">
        <v>14</v>
      </c>
      <c r="F96" s="100">
        <v>22</v>
      </c>
      <c r="G96" s="100">
        <v>8</v>
      </c>
      <c r="H96" s="100">
        <v>25</v>
      </c>
      <c r="I96" s="100">
        <v>1</v>
      </c>
      <c r="J96" s="100">
        <v>39</v>
      </c>
      <c r="K96" s="100">
        <v>252</v>
      </c>
    </row>
    <row r="97" spans="1:11" x14ac:dyDescent="0.25">
      <c r="A97" s="7" t="s">
        <v>58</v>
      </c>
      <c r="B97" s="100">
        <v>2</v>
      </c>
      <c r="C97" s="100">
        <v>5</v>
      </c>
      <c r="D97" s="100">
        <v>5</v>
      </c>
      <c r="E97" s="100">
        <v>14</v>
      </c>
      <c r="F97" s="100">
        <v>21</v>
      </c>
      <c r="G97" s="100">
        <v>8</v>
      </c>
      <c r="H97" s="100">
        <v>25</v>
      </c>
      <c r="I97" s="100">
        <v>1</v>
      </c>
      <c r="J97" s="100">
        <v>36</v>
      </c>
      <c r="K97" s="100">
        <v>249</v>
      </c>
    </row>
    <row r="98" spans="1:11" x14ac:dyDescent="0.25">
      <c r="A98" s="165" t="s">
        <v>59</v>
      </c>
      <c r="B98" s="103">
        <v>1</v>
      </c>
      <c r="C98" s="103">
        <v>5</v>
      </c>
      <c r="D98" s="103">
        <v>4</v>
      </c>
      <c r="E98" s="103">
        <v>15</v>
      </c>
      <c r="F98" s="103">
        <v>19</v>
      </c>
      <c r="G98" s="103">
        <v>7</v>
      </c>
      <c r="H98" s="103">
        <v>26</v>
      </c>
      <c r="I98" s="103">
        <v>1</v>
      </c>
      <c r="J98" s="103">
        <v>36</v>
      </c>
      <c r="K98" s="103">
        <v>265</v>
      </c>
    </row>
    <row r="99" spans="1:11" ht="37.5" customHeight="1" x14ac:dyDescent="0.25">
      <c r="A99" s="317" t="s">
        <v>135</v>
      </c>
      <c r="B99" s="317"/>
      <c r="C99" s="317"/>
      <c r="D99" s="317"/>
      <c r="E99" s="317"/>
      <c r="F99" s="317"/>
      <c r="G99" s="317"/>
      <c r="H99" s="317"/>
      <c r="I99" s="317"/>
      <c r="J99" s="317"/>
      <c r="K99" s="317"/>
    </row>
    <row r="100" spans="1:11" x14ac:dyDescent="0.25">
      <c r="A100" s="315" t="s">
        <v>301</v>
      </c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</row>
    <row r="101" spans="1:11" ht="13" x14ac:dyDescent="0.3">
      <c r="A101" s="166" t="s">
        <v>300</v>
      </c>
    </row>
  </sheetData>
  <mergeCells count="11">
    <mergeCell ref="B4:J4"/>
    <mergeCell ref="B19:K19"/>
    <mergeCell ref="A32:K32"/>
    <mergeCell ref="A66:K66"/>
    <mergeCell ref="A100:K100"/>
    <mergeCell ref="B38:J38"/>
    <mergeCell ref="B53:K53"/>
    <mergeCell ref="A65:K65"/>
    <mergeCell ref="A99:K99"/>
    <mergeCell ref="B72:J72"/>
    <mergeCell ref="B87:K87"/>
  </mergeCells>
  <pageMargins left="0.75" right="0.75" top="1" bottom="1" header="0.5" footer="0.5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9"/>
  <sheetViews>
    <sheetView zoomScaleNormal="100" workbookViewId="0"/>
  </sheetViews>
  <sheetFormatPr defaultColWidth="9.1796875" defaultRowHeight="12.5" x14ac:dyDescent="0.25"/>
  <cols>
    <col min="1" max="1" width="24.7265625" style="218" customWidth="1"/>
    <col min="2" max="11" width="13.26953125" style="218" customWidth="1"/>
    <col min="12" max="12" width="12.26953125" style="218" customWidth="1"/>
    <col min="13" max="13" width="11.54296875" style="218" customWidth="1"/>
    <col min="14" max="16384" width="9.1796875" style="218"/>
  </cols>
  <sheetData>
    <row r="1" spans="1:13" x14ac:dyDescent="0.25">
      <c r="D1" s="105"/>
      <c r="E1" s="105"/>
    </row>
    <row r="2" spans="1:13" x14ac:dyDescent="0.25">
      <c r="A2" s="220" t="s">
        <v>136</v>
      </c>
      <c r="B2" s="238"/>
      <c r="C2" s="238"/>
      <c r="D2" s="238"/>
      <c r="E2" s="238"/>
      <c r="F2" s="238"/>
      <c r="G2" s="239"/>
      <c r="H2" s="239"/>
      <c r="I2" s="239"/>
      <c r="J2" s="239"/>
      <c r="K2" s="239"/>
      <c r="L2" s="239"/>
    </row>
    <row r="3" spans="1:13" ht="34.5" customHeight="1" x14ac:dyDescent="0.25">
      <c r="A3" s="321" t="s">
        <v>137</v>
      </c>
      <c r="B3" s="318" t="s">
        <v>138</v>
      </c>
      <c r="C3" s="318"/>
      <c r="D3" s="323" t="s">
        <v>139</v>
      </c>
      <c r="E3" s="323"/>
      <c r="F3" s="318" t="s">
        <v>140</v>
      </c>
      <c r="G3" s="318"/>
      <c r="H3" s="318" t="s">
        <v>141</v>
      </c>
      <c r="I3" s="318"/>
      <c r="J3" s="318" t="s">
        <v>97</v>
      </c>
      <c r="K3" s="318"/>
      <c r="L3" s="240" t="s">
        <v>69</v>
      </c>
    </row>
    <row r="4" spans="1:13" ht="12.75" customHeight="1" x14ac:dyDescent="0.25">
      <c r="A4" s="322"/>
      <c r="B4" s="319" t="s">
        <v>142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3" ht="15" customHeight="1" x14ac:dyDescent="0.25">
      <c r="A5" s="322"/>
      <c r="B5" s="241" t="s">
        <v>143</v>
      </c>
      <c r="C5" s="241" t="s">
        <v>144</v>
      </c>
      <c r="D5" s="242" t="s">
        <v>143</v>
      </c>
      <c r="E5" s="242" t="s">
        <v>144</v>
      </c>
      <c r="F5" s="241" t="s">
        <v>143</v>
      </c>
      <c r="G5" s="241" t="s">
        <v>144</v>
      </c>
      <c r="H5" s="242" t="s">
        <v>143</v>
      </c>
      <c r="I5" s="242" t="s">
        <v>144</v>
      </c>
      <c r="J5" s="241" t="s">
        <v>143</v>
      </c>
      <c r="K5" s="242" t="s">
        <v>144</v>
      </c>
      <c r="L5" s="241"/>
    </row>
    <row r="6" spans="1:13" x14ac:dyDescent="0.25">
      <c r="A6" s="219" t="s">
        <v>145</v>
      </c>
      <c r="B6" s="243">
        <v>174.13509569999999</v>
      </c>
      <c r="C6" s="243">
        <v>30.916992</v>
      </c>
      <c r="D6" s="243">
        <v>25.6483569</v>
      </c>
      <c r="E6" s="243">
        <v>5.1017716000000002</v>
      </c>
      <c r="F6" s="243">
        <v>6.4056027999999996</v>
      </c>
      <c r="G6" s="243">
        <v>2.8362221999999999</v>
      </c>
      <c r="H6" s="243">
        <v>38.718435499999998</v>
      </c>
      <c r="I6" s="243">
        <v>17.9090825</v>
      </c>
      <c r="J6" s="243">
        <v>6.2819674000000001</v>
      </c>
      <c r="K6" s="243">
        <v>1.8302168000000001</v>
      </c>
      <c r="L6" s="244">
        <f>SUM(B6:K6)</f>
        <v>309.78374339999999</v>
      </c>
      <c r="M6" s="243"/>
    </row>
    <row r="7" spans="1:13" x14ac:dyDescent="0.25">
      <c r="A7" s="219" t="s">
        <v>146</v>
      </c>
      <c r="B7" s="243">
        <v>179.0697754</v>
      </c>
      <c r="C7" s="243">
        <v>34.771589599999999</v>
      </c>
      <c r="D7" s="243">
        <v>25.180562500000001</v>
      </c>
      <c r="E7" s="243">
        <v>3.5123864999999999</v>
      </c>
      <c r="F7" s="243">
        <v>8.2159818999999992</v>
      </c>
      <c r="G7" s="243">
        <v>2.4341539000000001</v>
      </c>
      <c r="H7" s="243">
        <v>35.353545199999999</v>
      </c>
      <c r="I7" s="243">
        <v>17.167582299999999</v>
      </c>
      <c r="J7" s="243">
        <v>6.7793859000000003</v>
      </c>
      <c r="K7" s="243">
        <v>1.2181541</v>
      </c>
      <c r="L7" s="244">
        <f t="shared" ref="L7:L29" si="0">SUM(B7:K7)</f>
        <v>313.70311730000003</v>
      </c>
      <c r="M7" s="243"/>
    </row>
    <row r="8" spans="1:13" x14ac:dyDescent="0.25">
      <c r="A8" s="219" t="s">
        <v>147</v>
      </c>
      <c r="B8" s="243">
        <v>174.7821964</v>
      </c>
      <c r="C8" s="243">
        <v>29.453856399999999</v>
      </c>
      <c r="D8" s="243">
        <v>24.5460125</v>
      </c>
      <c r="E8" s="243">
        <v>3.8853097000000001</v>
      </c>
      <c r="F8" s="243">
        <v>5.6068604000000004</v>
      </c>
      <c r="G8" s="243">
        <v>2.2861695000000002</v>
      </c>
      <c r="H8" s="243">
        <v>27.589780300000001</v>
      </c>
      <c r="I8" s="243">
        <v>17.5884249</v>
      </c>
      <c r="J8" s="243">
        <v>5.6040397000000004</v>
      </c>
      <c r="K8" s="243">
        <v>1.3100077000000001</v>
      </c>
      <c r="L8" s="244">
        <f t="shared" si="0"/>
        <v>292.65265750000003</v>
      </c>
      <c r="M8" s="243"/>
    </row>
    <row r="9" spans="1:13" x14ac:dyDescent="0.25">
      <c r="A9" s="219" t="s">
        <v>148</v>
      </c>
      <c r="B9" s="243">
        <v>181.13355179999999</v>
      </c>
      <c r="C9" s="243">
        <v>36.647502500000002</v>
      </c>
      <c r="D9" s="243">
        <v>26.428961699999999</v>
      </c>
      <c r="E9" s="243">
        <v>5.8692564000000003</v>
      </c>
      <c r="F9" s="243">
        <v>6.5055261</v>
      </c>
      <c r="G9" s="243">
        <v>2.0226280999999999</v>
      </c>
      <c r="H9" s="243">
        <v>30.498366099999998</v>
      </c>
      <c r="I9" s="243">
        <v>17.2387707</v>
      </c>
      <c r="J9" s="243">
        <v>6.6780499000000004</v>
      </c>
      <c r="K9" s="243">
        <v>1.4694582</v>
      </c>
      <c r="L9" s="244">
        <f t="shared" si="0"/>
        <v>314.49207150000007</v>
      </c>
      <c r="M9" s="243"/>
    </row>
    <row r="10" spans="1:13" x14ac:dyDescent="0.25">
      <c r="A10" s="219" t="s">
        <v>149</v>
      </c>
      <c r="B10" s="243">
        <v>186.22346490000001</v>
      </c>
      <c r="C10" s="243">
        <v>32.668441199999997</v>
      </c>
      <c r="D10" s="243">
        <v>24.083398800000001</v>
      </c>
      <c r="E10" s="243">
        <v>5.8198489999999996</v>
      </c>
      <c r="F10" s="243">
        <v>9.7345355999999992</v>
      </c>
      <c r="G10" s="243">
        <v>3.6689802</v>
      </c>
      <c r="H10" s="243">
        <v>23.794753</v>
      </c>
      <c r="I10" s="243">
        <v>16.5145087</v>
      </c>
      <c r="J10" s="243">
        <v>7.1831356</v>
      </c>
      <c r="K10" s="243">
        <v>2.0478337999999998</v>
      </c>
      <c r="L10" s="244">
        <f t="shared" si="0"/>
        <v>311.73890080000007</v>
      </c>
      <c r="M10" s="243"/>
    </row>
    <row r="11" spans="1:13" x14ac:dyDescent="0.25">
      <c r="A11" s="219" t="s">
        <v>150</v>
      </c>
      <c r="B11" s="243">
        <v>183.97897180000001</v>
      </c>
      <c r="C11" s="243">
        <v>30.093893099999999</v>
      </c>
      <c r="D11" s="243">
        <v>27.212527699999999</v>
      </c>
      <c r="E11" s="243">
        <v>3.1236875999999998</v>
      </c>
      <c r="F11" s="243">
        <v>5.6213496999999997</v>
      </c>
      <c r="G11" s="243">
        <v>3.0668677999999998</v>
      </c>
      <c r="H11" s="243">
        <v>31.270762099999999</v>
      </c>
      <c r="I11" s="243">
        <v>19.008907900000001</v>
      </c>
      <c r="J11" s="243">
        <v>5.9887670999999996</v>
      </c>
      <c r="K11" s="243">
        <v>1.4159466000000001</v>
      </c>
      <c r="L11" s="244">
        <f t="shared" si="0"/>
        <v>310.78168140000002</v>
      </c>
      <c r="M11" s="243"/>
    </row>
    <row r="12" spans="1:13" x14ac:dyDescent="0.25">
      <c r="A12" s="219" t="s">
        <v>151</v>
      </c>
      <c r="B12" s="243">
        <v>193.35407530000001</v>
      </c>
      <c r="C12" s="243">
        <v>35.4911472</v>
      </c>
      <c r="D12" s="243">
        <v>27.900499</v>
      </c>
      <c r="E12" s="243">
        <v>5.2254253999999998</v>
      </c>
      <c r="F12" s="243">
        <v>8.9522929999999992</v>
      </c>
      <c r="G12" s="243">
        <v>3.4255149</v>
      </c>
      <c r="H12" s="243">
        <v>26.937543300000002</v>
      </c>
      <c r="I12" s="243">
        <v>19.0276122</v>
      </c>
      <c r="J12" s="243">
        <v>4.9150302999999997</v>
      </c>
      <c r="K12" s="243">
        <v>2.6887764000000001</v>
      </c>
      <c r="L12" s="244">
        <f t="shared" si="0"/>
        <v>327.91791700000005</v>
      </c>
      <c r="M12" s="243"/>
    </row>
    <row r="13" spans="1:13" x14ac:dyDescent="0.25">
      <c r="A13" s="219" t="s">
        <v>152</v>
      </c>
      <c r="B13" s="243">
        <v>201.41888729999999</v>
      </c>
      <c r="C13" s="243">
        <v>33.1116022</v>
      </c>
      <c r="D13" s="243">
        <v>25.4968273</v>
      </c>
      <c r="E13" s="243">
        <v>5.0454996000000003</v>
      </c>
      <c r="F13" s="243">
        <v>10.5933095</v>
      </c>
      <c r="G13" s="243">
        <v>2.0365443000000001</v>
      </c>
      <c r="H13" s="243">
        <v>30.149230299999999</v>
      </c>
      <c r="I13" s="243">
        <v>16.294555200000001</v>
      </c>
      <c r="J13" s="243">
        <v>10.255936200000001</v>
      </c>
      <c r="K13" s="243">
        <v>3.5260801000000002</v>
      </c>
      <c r="L13" s="244">
        <f t="shared" si="0"/>
        <v>337.928472</v>
      </c>
      <c r="M13" s="243"/>
    </row>
    <row r="14" spans="1:13" x14ac:dyDescent="0.25">
      <c r="A14" s="219" t="s">
        <v>153</v>
      </c>
      <c r="B14" s="243">
        <v>194.269227</v>
      </c>
      <c r="C14" s="243">
        <v>34.015281299999998</v>
      </c>
      <c r="D14" s="243">
        <v>42.317093700000001</v>
      </c>
      <c r="E14" s="243">
        <v>6.1658103000000004</v>
      </c>
      <c r="F14" s="243">
        <v>7.2750234999999996</v>
      </c>
      <c r="G14" s="243">
        <v>2.1741233000000002</v>
      </c>
      <c r="H14" s="243">
        <v>29.2780463</v>
      </c>
      <c r="I14" s="243">
        <v>19.452446900000002</v>
      </c>
      <c r="J14" s="243">
        <v>7.0822000000000003</v>
      </c>
      <c r="K14" s="243">
        <v>1.8634061</v>
      </c>
      <c r="L14" s="244">
        <f t="shared" si="0"/>
        <v>343.89265839999996</v>
      </c>
      <c r="M14" s="243"/>
    </row>
    <row r="15" spans="1:13" x14ac:dyDescent="0.25">
      <c r="A15" s="219" t="s">
        <v>154</v>
      </c>
      <c r="B15" s="243">
        <v>197.4176598</v>
      </c>
      <c r="C15" s="243">
        <v>33.609415300000002</v>
      </c>
      <c r="D15" s="243">
        <v>44.812492900000002</v>
      </c>
      <c r="E15" s="243">
        <v>7.1710475000000002</v>
      </c>
      <c r="F15" s="243">
        <v>7.9089938000000002</v>
      </c>
      <c r="G15" s="243">
        <v>0.54204339999999995</v>
      </c>
      <c r="H15" s="243">
        <v>25.644779400000001</v>
      </c>
      <c r="I15" s="243">
        <v>25.3923472</v>
      </c>
      <c r="J15" s="243">
        <v>7.9720148999999996</v>
      </c>
      <c r="K15" s="243">
        <v>3.5534409999999998</v>
      </c>
      <c r="L15" s="244">
        <f t="shared" si="0"/>
        <v>354.02423520000002</v>
      </c>
      <c r="M15" s="243"/>
    </row>
    <row r="16" spans="1:13" x14ac:dyDescent="0.25">
      <c r="A16" s="219" t="s">
        <v>155</v>
      </c>
      <c r="B16" s="243">
        <v>184.08401900000001</v>
      </c>
      <c r="C16" s="243">
        <v>30.9254091</v>
      </c>
      <c r="D16" s="243">
        <v>35.789586499999999</v>
      </c>
      <c r="E16" s="243">
        <v>11.117889</v>
      </c>
      <c r="F16" s="243">
        <v>5.0102561999999997</v>
      </c>
      <c r="G16" s="243">
        <v>2.1795290999999999</v>
      </c>
      <c r="H16" s="243">
        <v>32.886871599999999</v>
      </c>
      <c r="I16" s="243">
        <v>19.232705500000002</v>
      </c>
      <c r="J16" s="243">
        <v>6.6985482000000003</v>
      </c>
      <c r="K16" s="243">
        <v>2.6139074</v>
      </c>
      <c r="L16" s="244">
        <f t="shared" si="0"/>
        <v>330.53872160000009</v>
      </c>
      <c r="M16" s="243"/>
    </row>
    <row r="17" spans="1:13" x14ac:dyDescent="0.25">
      <c r="A17" s="219" t="s">
        <v>156</v>
      </c>
      <c r="B17" s="243">
        <v>199.9534645</v>
      </c>
      <c r="C17" s="243">
        <v>33.6328593</v>
      </c>
      <c r="D17" s="243">
        <v>41.205978799999997</v>
      </c>
      <c r="E17" s="243">
        <v>4.7460823000000003</v>
      </c>
      <c r="F17" s="243">
        <v>6.672504</v>
      </c>
      <c r="G17" s="243">
        <v>2.5511292000000001</v>
      </c>
      <c r="H17" s="243">
        <v>33.5011291</v>
      </c>
      <c r="I17" s="243">
        <v>23.366771</v>
      </c>
      <c r="J17" s="243">
        <v>8.0211988999999999</v>
      </c>
      <c r="K17" s="243">
        <v>2.8737651999999998</v>
      </c>
      <c r="L17" s="244">
        <f t="shared" si="0"/>
        <v>356.5248823</v>
      </c>
      <c r="M17" s="243"/>
    </row>
    <row r="18" spans="1:13" x14ac:dyDescent="0.25">
      <c r="A18" s="219" t="s">
        <v>157</v>
      </c>
      <c r="B18" s="243">
        <v>189.0302653</v>
      </c>
      <c r="C18" s="243">
        <v>33.344300799999999</v>
      </c>
      <c r="D18" s="243">
        <v>39.103031299999998</v>
      </c>
      <c r="E18" s="243">
        <v>7.3419125999999997</v>
      </c>
      <c r="F18" s="243">
        <v>6.0322335000000002</v>
      </c>
      <c r="G18" s="243">
        <v>2.1059057999999999</v>
      </c>
      <c r="H18" s="243">
        <v>30.233239099999999</v>
      </c>
      <c r="I18" s="243">
        <v>18.893129399999999</v>
      </c>
      <c r="J18" s="243">
        <v>5.3877737999999997</v>
      </c>
      <c r="K18" s="243">
        <v>3.8184893</v>
      </c>
      <c r="L18" s="244">
        <f t="shared" si="0"/>
        <v>335.29028090000003</v>
      </c>
      <c r="M18" s="243"/>
    </row>
    <row r="19" spans="1:13" x14ac:dyDescent="0.25">
      <c r="A19" s="219" t="s">
        <v>158</v>
      </c>
      <c r="B19" s="243">
        <v>191.41025999999999</v>
      </c>
      <c r="C19" s="243">
        <v>28.596122099999999</v>
      </c>
      <c r="D19" s="243">
        <v>37.059215399999999</v>
      </c>
      <c r="E19" s="243">
        <v>7.9253409000000001</v>
      </c>
      <c r="F19" s="243">
        <v>6.9410959999999999</v>
      </c>
      <c r="G19" s="243">
        <v>4.8914879999999998</v>
      </c>
      <c r="H19" s="243">
        <v>36.699597400000002</v>
      </c>
      <c r="I19" s="243">
        <v>17.767577299999999</v>
      </c>
      <c r="J19" s="243">
        <v>3.5815459999999999</v>
      </c>
      <c r="K19" s="243">
        <v>1.9464064999999999</v>
      </c>
      <c r="L19" s="244">
        <f t="shared" si="0"/>
        <v>336.81864960000001</v>
      </c>
      <c r="M19" s="243"/>
    </row>
    <row r="20" spans="1:13" x14ac:dyDescent="0.25">
      <c r="A20" s="219" t="s">
        <v>159</v>
      </c>
      <c r="B20" s="243">
        <v>213.88778980000001</v>
      </c>
      <c r="C20" s="243">
        <v>38.380915899999998</v>
      </c>
      <c r="D20" s="243">
        <v>35.551986800000002</v>
      </c>
      <c r="E20" s="243">
        <v>5.5773682000000004</v>
      </c>
      <c r="F20" s="243">
        <v>6.8374642999999997</v>
      </c>
      <c r="G20" s="243">
        <v>1.735776</v>
      </c>
      <c r="H20" s="243">
        <v>34.320739099999997</v>
      </c>
      <c r="I20" s="243">
        <v>22.895246700000001</v>
      </c>
      <c r="J20" s="243">
        <v>5.1947530000000004</v>
      </c>
      <c r="K20" s="243">
        <v>1.6606586000000001</v>
      </c>
      <c r="L20" s="244">
        <f t="shared" si="0"/>
        <v>366.04269840000001</v>
      </c>
      <c r="M20" s="243"/>
    </row>
    <row r="21" spans="1:13" x14ac:dyDescent="0.25">
      <c r="A21" s="219" t="s">
        <v>160</v>
      </c>
      <c r="B21" s="243">
        <v>214.33922670000001</v>
      </c>
      <c r="C21" s="243">
        <v>38.227451500000001</v>
      </c>
      <c r="D21" s="243">
        <v>36.765496900000002</v>
      </c>
      <c r="E21" s="243">
        <v>3.8209019999999998</v>
      </c>
      <c r="F21" s="243">
        <v>4.1813520000000004</v>
      </c>
      <c r="G21" s="243">
        <v>2.1720877000000001</v>
      </c>
      <c r="H21" s="243">
        <v>35.148873899999998</v>
      </c>
      <c r="I21" s="243">
        <v>24.069118799999998</v>
      </c>
      <c r="J21" s="243">
        <v>4.7555714</v>
      </c>
      <c r="K21" s="243">
        <v>2.8825064</v>
      </c>
      <c r="L21" s="244">
        <f t="shared" si="0"/>
        <v>366.36258730000009</v>
      </c>
      <c r="M21" s="243"/>
    </row>
    <row r="22" spans="1:13" x14ac:dyDescent="0.25">
      <c r="A22" s="219" t="s">
        <v>161</v>
      </c>
      <c r="B22" s="243">
        <v>226.05940409999999</v>
      </c>
      <c r="C22" s="243">
        <v>41.760852399999997</v>
      </c>
      <c r="D22" s="243">
        <v>27.990563000000002</v>
      </c>
      <c r="E22" s="243">
        <v>8.8767294999999997</v>
      </c>
      <c r="F22" s="243">
        <v>4.0695287999999996</v>
      </c>
      <c r="G22" s="243">
        <v>2.3195405999999998</v>
      </c>
      <c r="H22" s="243">
        <v>32.829808100000001</v>
      </c>
      <c r="I22" s="243">
        <v>21.491821000000002</v>
      </c>
      <c r="J22" s="243">
        <v>4.5594229999999998</v>
      </c>
      <c r="K22" s="243">
        <v>2.4090210000000001</v>
      </c>
      <c r="L22" s="244">
        <f t="shared" si="0"/>
        <v>372.36669149999994</v>
      </c>
      <c r="M22" s="243"/>
    </row>
    <row r="23" spans="1:13" x14ac:dyDescent="0.25">
      <c r="A23" s="219" t="s">
        <v>162</v>
      </c>
      <c r="B23" s="243">
        <v>252.95173130000001</v>
      </c>
      <c r="C23" s="243">
        <v>41.895518899999999</v>
      </c>
      <c r="D23" s="243">
        <v>35.177099300000002</v>
      </c>
      <c r="E23" s="243">
        <v>8.6179518000000002</v>
      </c>
      <c r="F23" s="243">
        <v>5.2296531000000002</v>
      </c>
      <c r="G23" s="243">
        <v>0.46505649999999998</v>
      </c>
      <c r="H23" s="243">
        <v>39.031543900000003</v>
      </c>
      <c r="I23" s="243">
        <v>25.1820418</v>
      </c>
      <c r="J23" s="243">
        <v>3.8731912999999998</v>
      </c>
      <c r="K23" s="243">
        <v>1.0888504999999999</v>
      </c>
      <c r="L23" s="244">
        <f t="shared" si="0"/>
        <v>413.51263840000001</v>
      </c>
      <c r="M23" s="243"/>
    </row>
    <row r="24" spans="1:13" x14ac:dyDescent="0.25">
      <c r="A24" s="219" t="s">
        <v>163</v>
      </c>
      <c r="B24" s="243">
        <v>242.28848529999999</v>
      </c>
      <c r="C24" s="243">
        <v>44.322410300000001</v>
      </c>
      <c r="D24" s="243">
        <v>36.0801406</v>
      </c>
      <c r="E24" s="243">
        <v>7.3380830000000001</v>
      </c>
      <c r="F24" s="243">
        <v>5.5107192999999999</v>
      </c>
      <c r="G24" s="243">
        <v>1.5247462000000001</v>
      </c>
      <c r="H24" s="243">
        <v>37.298548199999999</v>
      </c>
      <c r="I24" s="243">
        <v>16.271619999999999</v>
      </c>
      <c r="J24" s="243">
        <v>4.7003678999999998</v>
      </c>
      <c r="K24" s="243">
        <v>1.5639537999999999</v>
      </c>
      <c r="L24" s="244">
        <f t="shared" si="0"/>
        <v>396.89907459999995</v>
      </c>
      <c r="M24" s="243"/>
    </row>
    <row r="25" spans="1:13" x14ac:dyDescent="0.25">
      <c r="A25" s="245" t="s">
        <v>164</v>
      </c>
      <c r="B25" s="243">
        <v>259.43441510000002</v>
      </c>
      <c r="C25" s="243">
        <v>49.026010399999997</v>
      </c>
      <c r="D25" s="243">
        <v>39.639637499999999</v>
      </c>
      <c r="E25" s="243">
        <v>11.006414400000001</v>
      </c>
      <c r="F25" s="243">
        <v>5.7340384000000002</v>
      </c>
      <c r="G25" s="243">
        <v>2.0293078000000002</v>
      </c>
      <c r="H25" s="243">
        <v>39.000008899999997</v>
      </c>
      <c r="I25" s="243">
        <v>23.620973200000002</v>
      </c>
      <c r="J25" s="243">
        <v>3.0962583000000001</v>
      </c>
      <c r="K25" s="243">
        <v>3.0637042999999999</v>
      </c>
      <c r="L25" s="244">
        <f t="shared" si="0"/>
        <v>435.65076829999998</v>
      </c>
      <c r="M25" s="243"/>
    </row>
    <row r="26" spans="1:13" x14ac:dyDescent="0.25">
      <c r="A26" s="245">
        <v>2020</v>
      </c>
      <c r="B26" s="243">
        <v>235.50503499999999</v>
      </c>
      <c r="C26" s="243">
        <v>48.989314399999998</v>
      </c>
      <c r="D26" s="243">
        <v>35.654444900000001</v>
      </c>
      <c r="E26" s="243">
        <v>13.7092817</v>
      </c>
      <c r="F26" s="243">
        <v>5.0869909</v>
      </c>
      <c r="G26" s="243">
        <v>4.6657028</v>
      </c>
      <c r="H26" s="243">
        <v>25.151955399999999</v>
      </c>
      <c r="I26" s="243">
        <v>14.064097500000001</v>
      </c>
      <c r="J26" s="243">
        <v>4.2268337999999996</v>
      </c>
      <c r="K26" s="243">
        <v>3.4663157</v>
      </c>
      <c r="L26" s="244">
        <f t="shared" si="0"/>
        <v>390.51997210000002</v>
      </c>
      <c r="M26" s="243"/>
    </row>
    <row r="27" spans="1:13" x14ac:dyDescent="0.25">
      <c r="A27" s="245">
        <v>2021</v>
      </c>
      <c r="B27" s="243">
        <v>234.10910899999999</v>
      </c>
      <c r="C27" s="243">
        <v>36.2745441</v>
      </c>
      <c r="D27" s="243">
        <v>35.457487800000003</v>
      </c>
      <c r="E27" s="243">
        <v>6.8695693999999996</v>
      </c>
      <c r="F27" s="243">
        <v>6.0673953999999997</v>
      </c>
      <c r="G27" s="243">
        <v>2.3781664</v>
      </c>
      <c r="H27" s="243">
        <v>27.793170199999999</v>
      </c>
      <c r="I27" s="243">
        <v>8.8693869999999997</v>
      </c>
      <c r="J27" s="243">
        <v>4.6831724000000001</v>
      </c>
      <c r="K27" s="243">
        <v>5.6583452999999997</v>
      </c>
      <c r="L27" s="244">
        <f t="shared" si="0"/>
        <v>368.16034700000006</v>
      </c>
      <c r="M27" s="243"/>
    </row>
    <row r="28" spans="1:13" x14ac:dyDescent="0.25">
      <c r="A28" s="245">
        <v>2022</v>
      </c>
      <c r="B28" s="243">
        <v>239.9245397</v>
      </c>
      <c r="C28" s="243">
        <v>38.862389399999998</v>
      </c>
      <c r="D28" s="243">
        <v>33.655133200000002</v>
      </c>
      <c r="E28" s="243">
        <v>12.235818699999999</v>
      </c>
      <c r="F28" s="243">
        <v>4.7866691000000001</v>
      </c>
      <c r="G28" s="243">
        <v>4.1172202999999996</v>
      </c>
      <c r="H28" s="243">
        <v>26.624411899999998</v>
      </c>
      <c r="I28" s="243">
        <v>22.3237685</v>
      </c>
      <c r="J28" s="243">
        <v>4.0010871000000003</v>
      </c>
      <c r="K28" s="243">
        <v>3.7307052999999999</v>
      </c>
      <c r="L28" s="244">
        <f t="shared" si="0"/>
        <v>390.26174319999996</v>
      </c>
    </row>
    <row r="29" spans="1:13" x14ac:dyDescent="0.25">
      <c r="A29" s="246">
        <v>2023</v>
      </c>
      <c r="B29" s="247">
        <v>266.75857300000001</v>
      </c>
      <c r="C29" s="247">
        <v>49.797773300000003</v>
      </c>
      <c r="D29" s="247">
        <v>36.967095</v>
      </c>
      <c r="E29" s="247">
        <v>16.5489228</v>
      </c>
      <c r="F29" s="247">
        <v>8.0565961000000001</v>
      </c>
      <c r="G29" s="247">
        <v>2.7216741999999998</v>
      </c>
      <c r="H29" s="247">
        <v>39.340752199999997</v>
      </c>
      <c r="I29" s="247">
        <v>18.3508019</v>
      </c>
      <c r="J29" s="247">
        <v>3.9540981999999998</v>
      </c>
      <c r="K29" s="247">
        <v>3.1671879000000001</v>
      </c>
      <c r="L29" s="248">
        <f t="shared" si="0"/>
        <v>445.66347460000003</v>
      </c>
    </row>
    <row r="30" spans="1:13" ht="13" x14ac:dyDescent="0.3">
      <c r="A30" s="233" t="s">
        <v>307</v>
      </c>
    </row>
    <row r="31" spans="1:13" x14ac:dyDescent="0.25">
      <c r="A31" s="237" t="s">
        <v>292</v>
      </c>
    </row>
    <row r="32" spans="1:13" x14ac:dyDescent="0.25">
      <c r="A32" s="237" t="s">
        <v>165</v>
      </c>
    </row>
    <row r="34" spans="1:13" x14ac:dyDescent="0.25">
      <c r="A34" s="220" t="s">
        <v>166</v>
      </c>
      <c r="B34" s="220"/>
      <c r="C34" s="220"/>
      <c r="D34" s="220"/>
      <c r="E34" s="220"/>
      <c r="F34" s="220"/>
      <c r="G34" s="220"/>
    </row>
    <row r="35" spans="1:13" ht="33.75" customHeight="1" x14ac:dyDescent="0.25">
      <c r="A35" s="321" t="s">
        <v>137</v>
      </c>
      <c r="B35" s="318" t="s">
        <v>138</v>
      </c>
      <c r="C35" s="318"/>
      <c r="D35" s="323" t="s">
        <v>139</v>
      </c>
      <c r="E35" s="323"/>
      <c r="F35" s="318" t="s">
        <v>140</v>
      </c>
      <c r="G35" s="318"/>
      <c r="H35" s="318" t="s">
        <v>141</v>
      </c>
      <c r="I35" s="318"/>
      <c r="J35" s="318" t="s">
        <v>97</v>
      </c>
      <c r="K35" s="318"/>
      <c r="L35" s="318" t="s">
        <v>167</v>
      </c>
      <c r="M35" s="318"/>
    </row>
    <row r="36" spans="1:13" ht="13" x14ac:dyDescent="0.25">
      <c r="A36" s="322"/>
      <c r="B36" s="319" t="s">
        <v>168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1:13" x14ac:dyDescent="0.25">
      <c r="A37" s="322"/>
      <c r="B37" s="249" t="s">
        <v>143</v>
      </c>
      <c r="C37" s="249" t="s">
        <v>144</v>
      </c>
      <c r="D37" s="250" t="s">
        <v>143</v>
      </c>
      <c r="E37" s="250" t="s">
        <v>144</v>
      </c>
      <c r="F37" s="249" t="s">
        <v>143</v>
      </c>
      <c r="G37" s="249" t="s">
        <v>144</v>
      </c>
      <c r="H37" s="250" t="s">
        <v>143</v>
      </c>
      <c r="I37" s="250" t="s">
        <v>144</v>
      </c>
      <c r="J37" s="249" t="s">
        <v>143</v>
      </c>
      <c r="K37" s="250" t="s">
        <v>144</v>
      </c>
      <c r="L37" s="249" t="s">
        <v>143</v>
      </c>
      <c r="M37" s="250" t="s">
        <v>144</v>
      </c>
    </row>
    <row r="38" spans="1:13" x14ac:dyDescent="0.25">
      <c r="A38" s="219" t="s">
        <v>145</v>
      </c>
      <c r="B38" s="251">
        <f t="shared" ref="B38:C58" si="1">B6/SUM($B6:$C6)</f>
        <v>0.84922371507266547</v>
      </c>
      <c r="C38" s="251">
        <f t="shared" si="1"/>
        <v>0.15077628492733461</v>
      </c>
      <c r="D38" s="251">
        <f t="shared" ref="D38:E58" si="2">D6/SUM($D6:$E6)</f>
        <v>0.83408942177266021</v>
      </c>
      <c r="E38" s="251">
        <f t="shared" si="2"/>
        <v>0.16591057822733979</v>
      </c>
      <c r="F38" s="251">
        <f t="shared" ref="F38:G58" si="3">F6/SUM($F6:$G6)</f>
        <v>0.69311015951935906</v>
      </c>
      <c r="G38" s="251">
        <f t="shared" si="3"/>
        <v>0.30688984048064105</v>
      </c>
      <c r="H38" s="251">
        <f t="shared" ref="H38:I58" si="4">H6/SUM($H6:$I6)</f>
        <v>0.68373887585890669</v>
      </c>
      <c r="I38" s="251">
        <f t="shared" si="4"/>
        <v>0.31626112414109342</v>
      </c>
      <c r="J38" s="251">
        <f t="shared" ref="J38:K58" si="5">J6/SUM($J6:$K6)</f>
        <v>0.77438668120972898</v>
      </c>
      <c r="K38" s="251">
        <f t="shared" si="5"/>
        <v>0.22561331879027108</v>
      </c>
      <c r="L38" s="251">
        <f>SUM(B6,D6,F6,H6,J6)/L6</f>
        <v>0.81085422864058532</v>
      </c>
      <c r="M38" s="251">
        <f>SUM(C6,E6,G6,I6,K6)/L6</f>
        <v>0.18914577135941477</v>
      </c>
    </row>
    <row r="39" spans="1:13" x14ac:dyDescent="0.25">
      <c r="A39" s="219" t="s">
        <v>146</v>
      </c>
      <c r="B39" s="251">
        <f t="shared" si="1"/>
        <v>0.83739540009015567</v>
      </c>
      <c r="C39" s="251">
        <f t="shared" si="1"/>
        <v>0.16260459990984438</v>
      </c>
      <c r="D39" s="251">
        <f t="shared" si="2"/>
        <v>0.87758712079403212</v>
      </c>
      <c r="E39" s="251">
        <f t="shared" si="2"/>
        <v>0.12241287920596799</v>
      </c>
      <c r="F39" s="251">
        <f t="shared" si="3"/>
        <v>0.77144386271581622</v>
      </c>
      <c r="G39" s="251">
        <f t="shared" si="3"/>
        <v>0.22855613728418375</v>
      </c>
      <c r="H39" s="251">
        <f t="shared" si="4"/>
        <v>0.67312997421847043</v>
      </c>
      <c r="I39" s="251">
        <f t="shared" si="4"/>
        <v>0.32687002578152952</v>
      </c>
      <c r="J39" s="251">
        <f t="shared" si="5"/>
        <v>0.84768390029934204</v>
      </c>
      <c r="K39" s="251">
        <f t="shared" si="5"/>
        <v>0.15231609970065793</v>
      </c>
      <c r="L39" s="251">
        <f t="shared" ref="L39:L58" si="6">SUM(B7,D7,F7,H7,J7)/L7</f>
        <v>0.8115929898666645</v>
      </c>
      <c r="M39" s="251">
        <f t="shared" ref="M39:M58" si="7">SUM(C7,E7,G7,I7,K7)/L7</f>
        <v>0.18840701013333536</v>
      </c>
    </row>
    <row r="40" spans="1:13" x14ac:dyDescent="0.25">
      <c r="A40" s="219" t="s">
        <v>147</v>
      </c>
      <c r="B40" s="251">
        <f t="shared" si="1"/>
        <v>0.85578522500705123</v>
      </c>
      <c r="C40" s="251">
        <f t="shared" si="1"/>
        <v>0.14421477499294874</v>
      </c>
      <c r="D40" s="251">
        <f t="shared" si="2"/>
        <v>0.86334403751366862</v>
      </c>
      <c r="E40" s="251">
        <f t="shared" si="2"/>
        <v>0.13665596248633136</v>
      </c>
      <c r="F40" s="251">
        <f t="shared" si="3"/>
        <v>0.71035590527789594</v>
      </c>
      <c r="G40" s="251">
        <f t="shared" si="3"/>
        <v>0.28964409472210412</v>
      </c>
      <c r="H40" s="251">
        <f t="shared" si="4"/>
        <v>0.61068783449591313</v>
      </c>
      <c r="I40" s="251">
        <f t="shared" si="4"/>
        <v>0.38931216550408693</v>
      </c>
      <c r="J40" s="251">
        <f t="shared" si="5"/>
        <v>0.81052954597910343</v>
      </c>
      <c r="K40" s="251">
        <f t="shared" si="5"/>
        <v>0.18947045402089666</v>
      </c>
      <c r="L40" s="251">
        <f t="shared" si="6"/>
        <v>0.81369119055411254</v>
      </c>
      <c r="M40" s="251">
        <f t="shared" si="7"/>
        <v>0.18630880944588721</v>
      </c>
    </row>
    <row r="41" spans="1:13" x14ac:dyDescent="0.25">
      <c r="A41" s="219" t="s">
        <v>148</v>
      </c>
      <c r="B41" s="251">
        <f t="shared" si="1"/>
        <v>0.83172318355334551</v>
      </c>
      <c r="C41" s="251">
        <f t="shared" si="1"/>
        <v>0.16827681644665451</v>
      </c>
      <c r="D41" s="251">
        <f t="shared" si="2"/>
        <v>0.81827925052001549</v>
      </c>
      <c r="E41" s="251">
        <f t="shared" si="2"/>
        <v>0.18172074947998448</v>
      </c>
      <c r="F41" s="251">
        <f t="shared" si="3"/>
        <v>0.76282932360674249</v>
      </c>
      <c r="G41" s="251">
        <f t="shared" si="3"/>
        <v>0.23717067639325753</v>
      </c>
      <c r="H41" s="251">
        <f t="shared" si="4"/>
        <v>0.6388813436334958</v>
      </c>
      <c r="I41" s="251">
        <f t="shared" si="4"/>
        <v>0.36111865636650414</v>
      </c>
      <c r="J41" s="251">
        <f t="shared" si="5"/>
        <v>0.81964323545747697</v>
      </c>
      <c r="K41" s="251">
        <f t="shared" si="5"/>
        <v>0.18035676454252314</v>
      </c>
      <c r="L41" s="251">
        <f t="shared" si="6"/>
        <v>0.7988896330570926</v>
      </c>
      <c r="M41" s="251">
        <f t="shared" si="7"/>
        <v>0.2011103669429071</v>
      </c>
    </row>
    <row r="42" spans="1:13" x14ac:dyDescent="0.25">
      <c r="A42" s="219" t="s">
        <v>149</v>
      </c>
      <c r="B42" s="251">
        <f t="shared" si="1"/>
        <v>0.85075537153449832</v>
      </c>
      <c r="C42" s="251">
        <f t="shared" si="1"/>
        <v>0.14924462846550174</v>
      </c>
      <c r="D42" s="251">
        <f t="shared" si="2"/>
        <v>0.80537736105039393</v>
      </c>
      <c r="E42" s="251">
        <f t="shared" si="2"/>
        <v>0.19462263894960596</v>
      </c>
      <c r="F42" s="251">
        <f t="shared" si="3"/>
        <v>0.72626732756192225</v>
      </c>
      <c r="G42" s="251">
        <f t="shared" si="3"/>
        <v>0.27373267243807781</v>
      </c>
      <c r="H42" s="251">
        <f t="shared" si="4"/>
        <v>0.59030485790316523</v>
      </c>
      <c r="I42" s="251">
        <f t="shared" si="4"/>
        <v>0.40969514209683477</v>
      </c>
      <c r="J42" s="251">
        <f t="shared" si="5"/>
        <v>0.77815614901724195</v>
      </c>
      <c r="K42" s="251">
        <f t="shared" si="5"/>
        <v>0.22184385098275811</v>
      </c>
      <c r="L42" s="251">
        <f t="shared" si="6"/>
        <v>0.80522285558787066</v>
      </c>
      <c r="M42" s="251">
        <f t="shared" si="7"/>
        <v>0.19477714441212907</v>
      </c>
    </row>
    <row r="43" spans="1:13" x14ac:dyDescent="0.25">
      <c r="A43" s="219" t="s">
        <v>150</v>
      </c>
      <c r="B43" s="251">
        <f t="shared" si="1"/>
        <v>0.85942219667094299</v>
      </c>
      <c r="C43" s="251">
        <f t="shared" si="1"/>
        <v>0.14057780332905703</v>
      </c>
      <c r="D43" s="251">
        <f t="shared" si="2"/>
        <v>0.89703107097871893</v>
      </c>
      <c r="E43" s="251">
        <f t="shared" si="2"/>
        <v>0.10296892902128103</v>
      </c>
      <c r="F43" s="251">
        <f t="shared" si="3"/>
        <v>0.64700839959404788</v>
      </c>
      <c r="G43" s="251">
        <f t="shared" si="3"/>
        <v>0.35299160040595207</v>
      </c>
      <c r="H43" s="251">
        <f t="shared" si="4"/>
        <v>0.62193650236765674</v>
      </c>
      <c r="I43" s="251">
        <f t="shared" si="4"/>
        <v>0.37806349763234331</v>
      </c>
      <c r="J43" s="251">
        <f t="shared" si="5"/>
        <v>0.80877767090441322</v>
      </c>
      <c r="K43" s="251">
        <f t="shared" si="5"/>
        <v>0.19122232909558678</v>
      </c>
      <c r="L43" s="251">
        <f t="shared" si="6"/>
        <v>0.81752688014126951</v>
      </c>
      <c r="M43" s="251">
        <f t="shared" si="7"/>
        <v>0.18247311985873046</v>
      </c>
    </row>
    <row r="44" spans="1:13" x14ac:dyDescent="0.25">
      <c r="A44" s="219" t="s">
        <v>151</v>
      </c>
      <c r="B44" s="251">
        <f t="shared" si="1"/>
        <v>0.84491200291498325</v>
      </c>
      <c r="C44" s="251">
        <f t="shared" si="1"/>
        <v>0.15508799708501669</v>
      </c>
      <c r="D44" s="251">
        <f t="shared" si="2"/>
        <v>0.84225571075685957</v>
      </c>
      <c r="E44" s="251">
        <f t="shared" si="2"/>
        <v>0.15774428924314032</v>
      </c>
      <c r="F44" s="251">
        <f t="shared" si="3"/>
        <v>0.72325350920981735</v>
      </c>
      <c r="G44" s="251">
        <f t="shared" si="3"/>
        <v>0.27674649079018265</v>
      </c>
      <c r="H44" s="251">
        <f t="shared" si="4"/>
        <v>0.58604268835770612</v>
      </c>
      <c r="I44" s="251">
        <f t="shared" si="4"/>
        <v>0.41395731164229388</v>
      </c>
      <c r="J44" s="251">
        <f t="shared" si="5"/>
        <v>0.64639074793944984</v>
      </c>
      <c r="K44" s="251">
        <f t="shared" si="5"/>
        <v>0.35360925206055016</v>
      </c>
      <c r="L44" s="251">
        <f t="shared" si="6"/>
        <v>0.79916170271354825</v>
      </c>
      <c r="M44" s="251">
        <f t="shared" si="7"/>
        <v>0.20083829728645169</v>
      </c>
    </row>
    <row r="45" spans="1:13" x14ac:dyDescent="0.25">
      <c r="A45" s="219" t="s">
        <v>152</v>
      </c>
      <c r="B45" s="251">
        <f t="shared" si="1"/>
        <v>0.85881749417488851</v>
      </c>
      <c r="C45" s="251">
        <f t="shared" si="1"/>
        <v>0.14118250582511149</v>
      </c>
      <c r="D45" s="251">
        <f t="shared" si="2"/>
        <v>0.83480303853338689</v>
      </c>
      <c r="E45" s="251">
        <f t="shared" si="2"/>
        <v>0.16519696146661308</v>
      </c>
      <c r="F45" s="251">
        <f t="shared" si="3"/>
        <v>0.83875155387784461</v>
      </c>
      <c r="G45" s="251">
        <f t="shared" si="3"/>
        <v>0.16124844612215544</v>
      </c>
      <c r="H45" s="251">
        <f t="shared" si="4"/>
        <v>0.64915531702298468</v>
      </c>
      <c r="I45" s="251">
        <f t="shared" si="4"/>
        <v>0.35084468297701532</v>
      </c>
      <c r="J45" s="251">
        <f t="shared" si="5"/>
        <v>0.74415353869520529</v>
      </c>
      <c r="K45" s="251">
        <f t="shared" si="5"/>
        <v>0.25584646130479471</v>
      </c>
      <c r="L45" s="251">
        <f t="shared" si="6"/>
        <v>0.82240537163142635</v>
      </c>
      <c r="M45" s="251">
        <f t="shared" si="7"/>
        <v>0.17759462836857381</v>
      </c>
    </row>
    <row r="46" spans="1:13" x14ac:dyDescent="0.25">
      <c r="A46" s="219" t="s">
        <v>153</v>
      </c>
      <c r="B46" s="251">
        <f t="shared" si="1"/>
        <v>0.85099610326908903</v>
      </c>
      <c r="C46" s="251">
        <f t="shared" si="1"/>
        <v>0.14900389673091102</v>
      </c>
      <c r="D46" s="251">
        <f t="shared" si="2"/>
        <v>0.87282506221161993</v>
      </c>
      <c r="E46" s="251">
        <f t="shared" si="2"/>
        <v>0.12717493778837999</v>
      </c>
      <c r="F46" s="251">
        <f t="shared" si="3"/>
        <v>0.76991326878316679</v>
      </c>
      <c r="G46" s="251">
        <f t="shared" si="3"/>
        <v>0.23008673121683329</v>
      </c>
      <c r="H46" s="251">
        <f t="shared" si="4"/>
        <v>0.60081571881156337</v>
      </c>
      <c r="I46" s="251">
        <f t="shared" si="4"/>
        <v>0.39918428118843668</v>
      </c>
      <c r="J46" s="251">
        <f t="shared" si="5"/>
        <v>0.79169593662300863</v>
      </c>
      <c r="K46" s="251">
        <f t="shared" si="5"/>
        <v>0.20830406337699128</v>
      </c>
      <c r="L46" s="251">
        <f t="shared" si="6"/>
        <v>0.81485191281419933</v>
      </c>
      <c r="M46" s="251">
        <f t="shared" si="7"/>
        <v>0.18514808718580081</v>
      </c>
    </row>
    <row r="47" spans="1:13" x14ac:dyDescent="0.25">
      <c r="A47" s="219" t="s">
        <v>154</v>
      </c>
      <c r="B47" s="251">
        <f t="shared" si="1"/>
        <v>0.8545217469188312</v>
      </c>
      <c r="C47" s="251">
        <f t="shared" si="1"/>
        <v>0.14547825308116885</v>
      </c>
      <c r="D47" s="251">
        <f t="shared" si="2"/>
        <v>0.86205157546368272</v>
      </c>
      <c r="E47" s="251">
        <f t="shared" si="2"/>
        <v>0.13794842453631725</v>
      </c>
      <c r="F47" s="251">
        <f t="shared" si="3"/>
        <v>0.93586072488238492</v>
      </c>
      <c r="G47" s="251">
        <f t="shared" si="3"/>
        <v>6.4139275117615149E-2</v>
      </c>
      <c r="H47" s="251">
        <f t="shared" si="4"/>
        <v>0.50247302519574055</v>
      </c>
      <c r="I47" s="251">
        <f t="shared" si="4"/>
        <v>0.49752697480425945</v>
      </c>
      <c r="J47" s="251">
        <f t="shared" si="5"/>
        <v>0.6916875973643698</v>
      </c>
      <c r="K47" s="251">
        <f t="shared" si="5"/>
        <v>0.30831240263563026</v>
      </c>
      <c r="L47" s="251">
        <f t="shared" si="6"/>
        <v>0.80151558166546655</v>
      </c>
      <c r="M47" s="251">
        <f t="shared" si="7"/>
        <v>0.19848441833453326</v>
      </c>
    </row>
    <row r="48" spans="1:13" x14ac:dyDescent="0.25">
      <c r="A48" s="219" t="s">
        <v>155</v>
      </c>
      <c r="B48" s="251">
        <f t="shared" si="1"/>
        <v>0.85616719520961326</v>
      </c>
      <c r="C48" s="251">
        <f t="shared" si="1"/>
        <v>0.14383280479038676</v>
      </c>
      <c r="D48" s="251">
        <f t="shared" si="2"/>
        <v>0.76298257619939491</v>
      </c>
      <c r="E48" s="251">
        <f t="shared" si="2"/>
        <v>0.23701742380060511</v>
      </c>
      <c r="F48" s="251">
        <f t="shared" si="3"/>
        <v>0.69685755428607865</v>
      </c>
      <c r="G48" s="251">
        <f t="shared" si="3"/>
        <v>0.3031424457139214</v>
      </c>
      <c r="H48" s="251">
        <f t="shared" si="4"/>
        <v>0.63098884200271066</v>
      </c>
      <c r="I48" s="251">
        <f t="shared" si="4"/>
        <v>0.36901115799728929</v>
      </c>
      <c r="J48" s="251">
        <f t="shared" si="5"/>
        <v>0.71931061878029257</v>
      </c>
      <c r="K48" s="251">
        <f t="shared" si="5"/>
        <v>0.28068938121970749</v>
      </c>
      <c r="L48" s="251">
        <f t="shared" si="6"/>
        <v>0.80011588421415347</v>
      </c>
      <c r="M48" s="251">
        <f t="shared" si="7"/>
        <v>0.19988411578584619</v>
      </c>
    </row>
    <row r="49" spans="1:13" x14ac:dyDescent="0.25">
      <c r="A49" s="219" t="s">
        <v>156</v>
      </c>
      <c r="B49" s="251">
        <f t="shared" si="1"/>
        <v>0.85601528911086011</v>
      </c>
      <c r="C49" s="251">
        <f t="shared" si="1"/>
        <v>0.14398471088913981</v>
      </c>
      <c r="D49" s="251">
        <f t="shared" si="2"/>
        <v>0.89671666109444659</v>
      </c>
      <c r="E49" s="251">
        <f t="shared" si="2"/>
        <v>0.10328333890555348</v>
      </c>
      <c r="F49" s="251">
        <f t="shared" si="3"/>
        <v>0.72341384954466748</v>
      </c>
      <c r="G49" s="251">
        <f t="shared" si="3"/>
        <v>0.27658615045533252</v>
      </c>
      <c r="H49" s="251">
        <f t="shared" si="4"/>
        <v>0.58910438122542874</v>
      </c>
      <c r="I49" s="251">
        <f t="shared" si="4"/>
        <v>0.4108956187745712</v>
      </c>
      <c r="J49" s="251">
        <f t="shared" si="5"/>
        <v>0.73622995233183008</v>
      </c>
      <c r="K49" s="251">
        <f t="shared" si="5"/>
        <v>0.26377004766816992</v>
      </c>
      <c r="L49" s="251">
        <f t="shared" si="6"/>
        <v>0.81159629990851834</v>
      </c>
      <c r="M49" s="251">
        <f t="shared" si="7"/>
        <v>0.18840370009148164</v>
      </c>
    </row>
    <row r="50" spans="1:13" x14ac:dyDescent="0.25">
      <c r="A50" s="219" t="s">
        <v>157</v>
      </c>
      <c r="B50" s="251">
        <f t="shared" si="1"/>
        <v>0.85005344188055509</v>
      </c>
      <c r="C50" s="251">
        <f t="shared" si="1"/>
        <v>0.14994655811944493</v>
      </c>
      <c r="D50" s="251">
        <f t="shared" si="2"/>
        <v>0.84192224204624344</v>
      </c>
      <c r="E50" s="251">
        <f t="shared" si="2"/>
        <v>0.1580777579537565</v>
      </c>
      <c r="F50" s="251">
        <f t="shared" si="3"/>
        <v>0.74123006225759736</v>
      </c>
      <c r="G50" s="251">
        <f t="shared" si="3"/>
        <v>0.25876993774240259</v>
      </c>
      <c r="H50" s="251">
        <f t="shared" si="4"/>
        <v>0.61541774861701815</v>
      </c>
      <c r="I50" s="251">
        <f t="shared" si="4"/>
        <v>0.38458225138298185</v>
      </c>
      <c r="J50" s="251">
        <f t="shared" si="5"/>
        <v>0.5852291794702239</v>
      </c>
      <c r="K50" s="251">
        <f t="shared" si="5"/>
        <v>0.4147708205297761</v>
      </c>
      <c r="L50" s="251">
        <f t="shared" si="6"/>
        <v>0.80463573914468323</v>
      </c>
      <c r="M50" s="251">
        <f t="shared" si="7"/>
        <v>0.19536426085531666</v>
      </c>
    </row>
    <row r="51" spans="1:13" x14ac:dyDescent="0.25">
      <c r="A51" s="219" t="s">
        <v>158</v>
      </c>
      <c r="B51" s="251">
        <f t="shared" si="1"/>
        <v>0.87002139743836093</v>
      </c>
      <c r="C51" s="251">
        <f t="shared" si="1"/>
        <v>0.12997860256163904</v>
      </c>
      <c r="D51" s="251">
        <f t="shared" si="2"/>
        <v>0.82382084982352044</v>
      </c>
      <c r="E51" s="251">
        <f t="shared" si="2"/>
        <v>0.17617915017647956</v>
      </c>
      <c r="F51" s="251">
        <f t="shared" si="3"/>
        <v>0.58660863933017504</v>
      </c>
      <c r="G51" s="251">
        <f t="shared" si="3"/>
        <v>0.4133913606698249</v>
      </c>
      <c r="H51" s="251">
        <f t="shared" si="4"/>
        <v>0.67379293312234168</v>
      </c>
      <c r="I51" s="251">
        <f t="shared" si="4"/>
        <v>0.32620706687765832</v>
      </c>
      <c r="J51" s="251">
        <f t="shared" si="5"/>
        <v>0.64789739057996609</v>
      </c>
      <c r="K51" s="251">
        <f t="shared" si="5"/>
        <v>0.35210260942003391</v>
      </c>
      <c r="L51" s="251">
        <f t="shared" si="6"/>
        <v>0.81851677490960406</v>
      </c>
      <c r="M51" s="251">
        <f t="shared" si="7"/>
        <v>0.18148322509039594</v>
      </c>
    </row>
    <row r="52" spans="1:13" x14ac:dyDescent="0.25">
      <c r="A52" s="219" t="s">
        <v>159</v>
      </c>
      <c r="B52" s="251">
        <f t="shared" si="1"/>
        <v>0.84785700710082179</v>
      </c>
      <c r="C52" s="251">
        <f t="shared" si="1"/>
        <v>0.15214299289917829</v>
      </c>
      <c r="D52" s="251">
        <f t="shared" si="2"/>
        <v>0.86439446473206294</v>
      </c>
      <c r="E52" s="251">
        <f t="shared" si="2"/>
        <v>0.13560553526793698</v>
      </c>
      <c r="F52" s="251">
        <f t="shared" si="3"/>
        <v>0.7975355945639363</v>
      </c>
      <c r="G52" s="251">
        <f t="shared" si="3"/>
        <v>0.20246440543606364</v>
      </c>
      <c r="H52" s="251">
        <f t="shared" si="4"/>
        <v>0.59984528135142257</v>
      </c>
      <c r="I52" s="251">
        <f t="shared" si="4"/>
        <v>0.40015471864857743</v>
      </c>
      <c r="J52" s="251">
        <f t="shared" si="5"/>
        <v>0.75775946115328807</v>
      </c>
      <c r="K52" s="251">
        <f t="shared" si="5"/>
        <v>0.24224053884671201</v>
      </c>
      <c r="L52" s="251">
        <f t="shared" si="6"/>
        <v>0.80808259335026256</v>
      </c>
      <c r="M52" s="251">
        <f t="shared" si="7"/>
        <v>0.19191740664973747</v>
      </c>
    </row>
    <row r="53" spans="1:13" x14ac:dyDescent="0.25">
      <c r="A53" s="219" t="s">
        <v>160</v>
      </c>
      <c r="B53" s="251">
        <f t="shared" si="1"/>
        <v>0.84864412133682643</v>
      </c>
      <c r="C53" s="251">
        <f t="shared" si="1"/>
        <v>0.15135587866317354</v>
      </c>
      <c r="D53" s="251">
        <f t="shared" si="2"/>
        <v>0.90585757535635913</v>
      </c>
      <c r="E53" s="251">
        <f t="shared" si="2"/>
        <v>9.4142424643640893E-2</v>
      </c>
      <c r="F53" s="251">
        <f t="shared" si="3"/>
        <v>0.65812413392386482</v>
      </c>
      <c r="G53" s="251">
        <f t="shared" si="3"/>
        <v>0.34187586607613507</v>
      </c>
      <c r="H53" s="251">
        <f t="shared" si="4"/>
        <v>0.59355057977167813</v>
      </c>
      <c r="I53" s="251">
        <f t="shared" si="4"/>
        <v>0.40644942022832192</v>
      </c>
      <c r="J53" s="251">
        <f t="shared" si="5"/>
        <v>0.62261363716405194</v>
      </c>
      <c r="K53" s="251">
        <f t="shared" si="5"/>
        <v>0.37738636283594812</v>
      </c>
      <c r="L53" s="251">
        <f t="shared" si="6"/>
        <v>0.80573325752359093</v>
      </c>
      <c r="M53" s="251">
        <f t="shared" si="7"/>
        <v>0.1942667424764089</v>
      </c>
    </row>
    <row r="54" spans="1:13" x14ac:dyDescent="0.25">
      <c r="A54" s="219" t="s">
        <v>161</v>
      </c>
      <c r="B54" s="251">
        <f t="shared" si="1"/>
        <v>0.84407134491710867</v>
      </c>
      <c r="C54" s="251">
        <f t="shared" si="1"/>
        <v>0.15592865508289139</v>
      </c>
      <c r="D54" s="251">
        <f t="shared" si="2"/>
        <v>0.75922480610693066</v>
      </c>
      <c r="E54" s="251">
        <f t="shared" si="2"/>
        <v>0.24077519389306928</v>
      </c>
      <c r="F54" s="251">
        <f t="shared" si="3"/>
        <v>0.63695172883863183</v>
      </c>
      <c r="G54" s="251">
        <f t="shared" si="3"/>
        <v>0.36304827116136817</v>
      </c>
      <c r="H54" s="251">
        <f t="shared" si="4"/>
        <v>0.60435978529959067</v>
      </c>
      <c r="I54" s="251">
        <f t="shared" si="4"/>
        <v>0.39564021470040928</v>
      </c>
      <c r="J54" s="251">
        <f t="shared" si="5"/>
        <v>0.65429570790839386</v>
      </c>
      <c r="K54" s="251">
        <f t="shared" si="5"/>
        <v>0.34570429209160614</v>
      </c>
      <c r="L54" s="251">
        <f t="shared" si="6"/>
        <v>0.79359602710329957</v>
      </c>
      <c r="M54" s="251">
        <f t="shared" si="7"/>
        <v>0.20640397289670043</v>
      </c>
    </row>
    <row r="55" spans="1:13" x14ac:dyDescent="0.25">
      <c r="A55" s="219" t="s">
        <v>162</v>
      </c>
      <c r="B55" s="251">
        <f t="shared" si="1"/>
        <v>0.85790771705830204</v>
      </c>
      <c r="C55" s="251">
        <f t="shared" si="1"/>
        <v>0.1420922829416979</v>
      </c>
      <c r="D55" s="251">
        <f t="shared" si="2"/>
        <v>0.80322087579434287</v>
      </c>
      <c r="E55" s="251">
        <f t="shared" si="2"/>
        <v>0.1967791242056571</v>
      </c>
      <c r="F55" s="251">
        <f t="shared" si="3"/>
        <v>0.91833534408848516</v>
      </c>
      <c r="G55" s="251">
        <f t="shared" si="3"/>
        <v>8.1664655911514783E-2</v>
      </c>
      <c r="H55" s="251">
        <f t="shared" si="4"/>
        <v>0.60783934543621032</v>
      </c>
      <c r="I55" s="251">
        <f t="shared" si="4"/>
        <v>0.39216065456378957</v>
      </c>
      <c r="J55" s="251">
        <f t="shared" si="5"/>
        <v>0.780564021044724</v>
      </c>
      <c r="K55" s="251">
        <f t="shared" si="5"/>
        <v>0.21943597895527603</v>
      </c>
      <c r="L55" s="251">
        <f t="shared" si="6"/>
        <v>0.81318728298390019</v>
      </c>
      <c r="M55" s="251">
        <f t="shared" si="7"/>
        <v>0.18681271701609983</v>
      </c>
    </row>
    <row r="56" spans="1:13" x14ac:dyDescent="0.25">
      <c r="A56" s="219" t="s">
        <v>163</v>
      </c>
      <c r="B56" s="251">
        <f t="shared" si="1"/>
        <v>0.84535685495412127</v>
      </c>
      <c r="C56" s="251">
        <f t="shared" si="1"/>
        <v>0.15464314504587873</v>
      </c>
      <c r="D56" s="251">
        <f t="shared" si="2"/>
        <v>0.83099071330960672</v>
      </c>
      <c r="E56" s="251">
        <f t="shared" si="2"/>
        <v>0.16900928669039331</v>
      </c>
      <c r="F56" s="251">
        <f t="shared" si="3"/>
        <v>0.7832771406525979</v>
      </c>
      <c r="G56" s="251">
        <f t="shared" si="3"/>
        <v>0.21672285934740212</v>
      </c>
      <c r="H56" s="251">
        <f t="shared" si="4"/>
        <v>0.69625594716725192</v>
      </c>
      <c r="I56" s="251">
        <f t="shared" si="4"/>
        <v>0.30374405283274802</v>
      </c>
      <c r="J56" s="251">
        <f t="shared" si="5"/>
        <v>0.75033948208630474</v>
      </c>
      <c r="K56" s="251">
        <f t="shared" si="5"/>
        <v>0.24966051791369526</v>
      </c>
      <c r="L56" s="251">
        <f t="shared" si="6"/>
        <v>0.8210607737708242</v>
      </c>
      <c r="M56" s="251">
        <f t="shared" si="7"/>
        <v>0.17893922622917602</v>
      </c>
    </row>
    <row r="57" spans="1:13" x14ac:dyDescent="0.25">
      <c r="A57" s="245" t="s">
        <v>164</v>
      </c>
      <c r="B57" s="251">
        <f t="shared" si="1"/>
        <v>0.84106223571295691</v>
      </c>
      <c r="C57" s="251">
        <f t="shared" si="1"/>
        <v>0.15893776428704301</v>
      </c>
      <c r="D57" s="251">
        <f t="shared" si="2"/>
        <v>0.78267971565222827</v>
      </c>
      <c r="E57" s="251">
        <f t="shared" si="2"/>
        <v>0.21732028434777165</v>
      </c>
      <c r="F57" s="251">
        <f t="shared" si="3"/>
        <v>0.73860397981478654</v>
      </c>
      <c r="G57" s="251">
        <f t="shared" si="3"/>
        <v>0.26139602018521341</v>
      </c>
      <c r="H57" s="251">
        <f t="shared" si="4"/>
        <v>0.62279459044127639</v>
      </c>
      <c r="I57" s="251">
        <f t="shared" si="4"/>
        <v>0.37720540955872361</v>
      </c>
      <c r="J57" s="251">
        <f t="shared" si="5"/>
        <v>0.502642386172929</v>
      </c>
      <c r="K57" s="251">
        <f t="shared" si="5"/>
        <v>0.49735761382707094</v>
      </c>
      <c r="L57" s="251">
        <f t="shared" si="6"/>
        <v>0.79629001815764733</v>
      </c>
      <c r="M57" s="251">
        <f t="shared" si="7"/>
        <v>0.20370998184235273</v>
      </c>
    </row>
    <row r="58" spans="1:13" x14ac:dyDescent="0.25">
      <c r="A58" s="245">
        <v>2020</v>
      </c>
      <c r="B58" s="251">
        <f t="shared" si="1"/>
        <v>0.8278021531769657</v>
      </c>
      <c r="C58" s="251">
        <f t="shared" si="1"/>
        <v>0.1721978468230343</v>
      </c>
      <c r="D58" s="251">
        <f t="shared" si="2"/>
        <v>0.72228025223687231</v>
      </c>
      <c r="E58" s="251">
        <f t="shared" si="2"/>
        <v>0.27771974776312774</v>
      </c>
      <c r="F58" s="251">
        <f t="shared" si="3"/>
        <v>0.521598550767569</v>
      </c>
      <c r="G58" s="251">
        <f t="shared" si="3"/>
        <v>0.47840144923243105</v>
      </c>
      <c r="H58" s="251">
        <f t="shared" si="4"/>
        <v>0.64136886657453474</v>
      </c>
      <c r="I58" s="251">
        <f t="shared" si="4"/>
        <v>0.35863113342546515</v>
      </c>
      <c r="J58" s="251">
        <f t="shared" si="5"/>
        <v>0.54942826731756611</v>
      </c>
      <c r="K58" s="251">
        <f t="shared" si="5"/>
        <v>0.45057173268243395</v>
      </c>
      <c r="L58" s="251">
        <f t="shared" si="6"/>
        <v>0.78261108735749607</v>
      </c>
      <c r="M58" s="251">
        <f t="shared" si="7"/>
        <v>0.21738891264250398</v>
      </c>
    </row>
    <row r="59" spans="1:13" x14ac:dyDescent="0.25">
      <c r="A59" s="245">
        <v>2021</v>
      </c>
      <c r="B59" s="251">
        <f t="shared" ref="B59:C59" si="8">B27/SUM($B27:$C27)</f>
        <v>0.86584046896287747</v>
      </c>
      <c r="C59" s="251">
        <f t="shared" si="8"/>
        <v>0.13415953103712244</v>
      </c>
      <c r="D59" s="251">
        <f t="shared" ref="D59:E59" si="9">D27/SUM($D27:$E27)</f>
        <v>0.83770264567317954</v>
      </c>
      <c r="E59" s="251">
        <f t="shared" si="9"/>
        <v>0.16229735432682052</v>
      </c>
      <c r="F59" s="251">
        <f t="shared" ref="F59:G59" si="10">F27/SUM($F27:$G27)</f>
        <v>0.71841229082001379</v>
      </c>
      <c r="G59" s="251">
        <f t="shared" si="10"/>
        <v>0.2815877091799861</v>
      </c>
      <c r="H59" s="251">
        <f t="shared" ref="H59:I59" si="11">H27/SUM($H27:$I27)</f>
        <v>0.75808051381642316</v>
      </c>
      <c r="I59" s="251">
        <f t="shared" si="11"/>
        <v>0.24191948618357698</v>
      </c>
      <c r="J59" s="251">
        <f t="shared" ref="J59:K59" si="12">J27/SUM($J27:$K27)</f>
        <v>0.45285155775539598</v>
      </c>
      <c r="K59" s="251">
        <f t="shared" si="12"/>
        <v>0.54714844224460391</v>
      </c>
      <c r="L59" s="251">
        <f t="shared" ref="L59:L61" si="13">SUM(B27,D27,F27,H27,J27)/L27</f>
        <v>0.83689168947898662</v>
      </c>
      <c r="M59" s="251">
        <f t="shared" ref="M59:M61" si="14">SUM(C27,E27,G27,I27,K27)/L27</f>
        <v>0.16310831052101327</v>
      </c>
    </row>
    <row r="60" spans="1:13" x14ac:dyDescent="0.25">
      <c r="A60" s="245">
        <v>2022</v>
      </c>
      <c r="B60" s="251">
        <f t="shared" ref="B60:C60" si="15">B28/SUM($B28:$C28)</f>
        <v>0.86060182403293306</v>
      </c>
      <c r="C60" s="251">
        <f t="shared" si="15"/>
        <v>0.13939817596706688</v>
      </c>
      <c r="D60" s="251">
        <f t="shared" ref="D60:E60" si="16">D28/SUM($D28:$E28)</f>
        <v>0.73337186976067059</v>
      </c>
      <c r="E60" s="251">
        <f t="shared" si="16"/>
        <v>0.26662813023932935</v>
      </c>
      <c r="F60" s="251">
        <f t="shared" ref="F60:G60" si="17">F28/SUM($F28:$G28)</f>
        <v>0.53759305455883133</v>
      </c>
      <c r="G60" s="251">
        <f t="shared" si="17"/>
        <v>0.46240694544116862</v>
      </c>
      <c r="H60" s="251">
        <f t="shared" ref="H60:I60" si="18">H28/SUM($H28:$I28)</f>
        <v>0.54393057479211215</v>
      </c>
      <c r="I60" s="251">
        <f t="shared" si="18"/>
        <v>0.45606942520788785</v>
      </c>
      <c r="J60" s="251">
        <f t="shared" ref="J60:K60" si="19">J28/SUM($J28:$K28)</f>
        <v>0.51748506594667498</v>
      </c>
      <c r="K60" s="251">
        <f t="shared" si="19"/>
        <v>0.48251493405332507</v>
      </c>
      <c r="L60" s="251">
        <f t="shared" si="13"/>
        <v>0.79175539592065247</v>
      </c>
      <c r="M60" s="251">
        <f t="shared" si="14"/>
        <v>0.20824460407934753</v>
      </c>
    </row>
    <row r="61" spans="1:13" x14ac:dyDescent="0.25">
      <c r="A61" s="246">
        <v>2023</v>
      </c>
      <c r="B61" s="252">
        <f t="shared" ref="B61:C61" si="20">B29/SUM($B29:$C29)</f>
        <v>0.84268906979104841</v>
      </c>
      <c r="C61" s="252">
        <f t="shared" si="20"/>
        <v>0.15731093020895154</v>
      </c>
      <c r="D61" s="252">
        <f t="shared" ref="D61:E61" si="21">D29/SUM($D29:$E29)</f>
        <v>0.69076692399186701</v>
      </c>
      <c r="E61" s="252">
        <f t="shared" si="21"/>
        <v>0.30923307600813305</v>
      </c>
      <c r="F61" s="252">
        <f t="shared" ref="F61:G61" si="22">F29/SUM($F29:$G29)</f>
        <v>0.74748506724682906</v>
      </c>
      <c r="G61" s="252">
        <f t="shared" si="22"/>
        <v>0.252514932753171</v>
      </c>
      <c r="H61" s="252">
        <f t="shared" ref="H61:I61" si="23">H29/SUM($H29:$I29)</f>
        <v>0.68191527882588276</v>
      </c>
      <c r="I61" s="252">
        <f t="shared" si="23"/>
        <v>0.31808472117411724</v>
      </c>
      <c r="J61" s="252">
        <f t="shared" ref="J61:K61" si="24">J29/SUM($J29:$K29)</f>
        <v>0.55525057475222062</v>
      </c>
      <c r="K61" s="252">
        <f t="shared" si="24"/>
        <v>0.44474942524777933</v>
      </c>
      <c r="L61" s="252">
        <f t="shared" si="13"/>
        <v>0.79673819986862338</v>
      </c>
      <c r="M61" s="252">
        <f t="shared" si="14"/>
        <v>0.20326180013137651</v>
      </c>
    </row>
    <row r="62" spans="1:13" ht="13" x14ac:dyDescent="0.3">
      <c r="A62" s="233" t="s">
        <v>307</v>
      </c>
    </row>
    <row r="63" spans="1:13" x14ac:dyDescent="0.25">
      <c r="A63" s="237" t="s">
        <v>292</v>
      </c>
    </row>
    <row r="64" spans="1:13" x14ac:dyDescent="0.25">
      <c r="A64" s="237" t="s">
        <v>165</v>
      </c>
    </row>
    <row r="65" spans="1:7" x14ac:dyDescent="0.25">
      <c r="B65" s="236"/>
      <c r="C65" s="236"/>
      <c r="D65" s="236"/>
      <c r="E65" s="236"/>
      <c r="F65" s="236"/>
      <c r="G65" s="236"/>
    </row>
    <row r="66" spans="1:7" x14ac:dyDescent="0.25">
      <c r="A66" s="220" t="s">
        <v>169</v>
      </c>
      <c r="B66" s="220"/>
      <c r="C66" s="220"/>
      <c r="D66" s="106"/>
      <c r="E66" s="106"/>
      <c r="F66" s="253"/>
      <c r="G66" s="236"/>
    </row>
    <row r="67" spans="1:7" x14ac:dyDescent="0.25">
      <c r="A67" s="321" t="s">
        <v>137</v>
      </c>
      <c r="B67" s="320" t="s">
        <v>3</v>
      </c>
      <c r="C67" s="320"/>
      <c r="D67" s="320"/>
      <c r="E67" s="320"/>
      <c r="F67" s="236"/>
      <c r="G67" s="236"/>
    </row>
    <row r="68" spans="1:7" ht="13" x14ac:dyDescent="0.3">
      <c r="A68" s="322"/>
      <c r="B68" s="324" t="s">
        <v>142</v>
      </c>
      <c r="C68" s="324"/>
      <c r="D68" s="324" t="s">
        <v>170</v>
      </c>
      <c r="E68" s="324"/>
      <c r="F68" s="236"/>
      <c r="G68" s="236"/>
    </row>
    <row r="69" spans="1:7" x14ac:dyDescent="0.25">
      <c r="A69" s="322"/>
      <c r="B69" s="246" t="s">
        <v>143</v>
      </c>
      <c r="C69" s="246" t="s">
        <v>144</v>
      </c>
      <c r="D69" s="254" t="s">
        <v>143</v>
      </c>
      <c r="E69" s="254" t="s">
        <v>144</v>
      </c>
      <c r="F69" s="236"/>
      <c r="G69" s="236"/>
    </row>
    <row r="70" spans="1:7" x14ac:dyDescent="0.25">
      <c r="A70" s="245">
        <v>2010</v>
      </c>
      <c r="B70" s="229">
        <v>437.96146119999997</v>
      </c>
      <c r="C70" s="229">
        <v>124.70269639999999</v>
      </c>
      <c r="D70" s="255">
        <f>B70/(B70+C70)</f>
        <v>0.77837099677379562</v>
      </c>
      <c r="E70" s="230">
        <f>1-D70</f>
        <v>0.22162900322620438</v>
      </c>
      <c r="F70" s="236"/>
      <c r="G70" s="236"/>
    </row>
    <row r="71" spans="1:7" x14ac:dyDescent="0.25">
      <c r="A71" s="245">
        <v>2011</v>
      </c>
      <c r="B71" s="229">
        <v>453.44205849999997</v>
      </c>
      <c r="C71" s="229">
        <v>122.8939826</v>
      </c>
      <c r="D71" s="255">
        <f t="shared" ref="D71:D81" si="25">B71/(B71+C71)</f>
        <v>0.78676679257218851</v>
      </c>
      <c r="E71" s="230">
        <f t="shared" ref="E71:E83" si="26">1-D71</f>
        <v>0.21323320742781149</v>
      </c>
      <c r="F71" s="236"/>
      <c r="G71" s="236"/>
    </row>
    <row r="72" spans="1:7" x14ac:dyDescent="0.25">
      <c r="A72" s="245">
        <v>2012</v>
      </c>
      <c r="B72" s="229">
        <v>434.7573635</v>
      </c>
      <c r="C72" s="229">
        <v>113.9959396</v>
      </c>
      <c r="D72" s="255">
        <f t="shared" si="25"/>
        <v>0.79226377507703782</v>
      </c>
      <c r="E72" s="230">
        <f t="shared" si="26"/>
        <v>0.20773622492296218</v>
      </c>
      <c r="F72" s="236"/>
      <c r="G72" s="236"/>
    </row>
    <row r="73" spans="1:7" x14ac:dyDescent="0.25">
      <c r="A73" s="245">
        <v>2013</v>
      </c>
      <c r="B73" s="229">
        <v>457.06719079999999</v>
      </c>
      <c r="C73" s="229">
        <v>125.3824264</v>
      </c>
      <c r="D73" s="255">
        <f t="shared" si="25"/>
        <v>0.7847325799564453</v>
      </c>
      <c r="E73" s="230">
        <f t="shared" si="26"/>
        <v>0.2152674200435547</v>
      </c>
      <c r="F73" s="236"/>
      <c r="G73" s="236"/>
    </row>
    <row r="74" spans="1:7" x14ac:dyDescent="0.25">
      <c r="A74" s="245">
        <v>2014</v>
      </c>
      <c r="B74" s="229">
        <v>459.01313829999998</v>
      </c>
      <c r="C74" s="229">
        <v>135.96533980000001</v>
      </c>
      <c r="D74" s="255">
        <f t="shared" si="25"/>
        <v>0.77147855795693532</v>
      </c>
      <c r="E74" s="230">
        <f t="shared" si="26"/>
        <v>0.22852144204306468</v>
      </c>
      <c r="F74" s="236"/>
      <c r="G74" s="236"/>
    </row>
    <row r="75" spans="1:7" x14ac:dyDescent="0.25">
      <c r="A75" s="245">
        <v>2015</v>
      </c>
      <c r="B75" s="229">
        <v>465.32154869999999</v>
      </c>
      <c r="C75" s="229">
        <v>145.86555319999999</v>
      </c>
      <c r="D75" s="255">
        <f t="shared" si="25"/>
        <v>0.76134058990029874</v>
      </c>
      <c r="E75" s="230">
        <f t="shared" si="26"/>
        <v>0.23865941009970126</v>
      </c>
      <c r="F75" s="236"/>
      <c r="G75" s="236"/>
    </row>
    <row r="76" spans="1:7" x14ac:dyDescent="0.25">
      <c r="A76" s="245">
        <v>2016</v>
      </c>
      <c r="B76" s="229">
        <v>470.78166179999999</v>
      </c>
      <c r="C76" s="229">
        <v>137.730806</v>
      </c>
      <c r="D76" s="255">
        <f t="shared" si="25"/>
        <v>0.77365984546224942</v>
      </c>
      <c r="E76" s="230">
        <f t="shared" si="26"/>
        <v>0.22634015453775058</v>
      </c>
      <c r="F76" s="236"/>
      <c r="G76" s="236"/>
    </row>
    <row r="77" spans="1:7" x14ac:dyDescent="0.25">
      <c r="A77" s="245">
        <v>2017</v>
      </c>
      <c r="B77" s="229">
        <v>501.15257759999997</v>
      </c>
      <c r="C77" s="229">
        <v>137.91561189999999</v>
      </c>
      <c r="D77" s="255">
        <f t="shared" si="25"/>
        <v>0.78419265085326229</v>
      </c>
      <c r="E77" s="230">
        <f t="shared" si="26"/>
        <v>0.21580734914673771</v>
      </c>
      <c r="F77" s="236"/>
      <c r="G77" s="236"/>
    </row>
    <row r="78" spans="1:7" x14ac:dyDescent="0.25">
      <c r="A78" s="245">
        <v>2018</v>
      </c>
      <c r="B78" s="229">
        <v>508.3385194</v>
      </c>
      <c r="C78" s="229">
        <v>134.06140490000001</v>
      </c>
      <c r="D78" s="255">
        <f t="shared" si="25"/>
        <v>0.79131161161626551</v>
      </c>
      <c r="E78" s="230">
        <f t="shared" si="26"/>
        <v>0.20868838838373449</v>
      </c>
      <c r="F78" s="236"/>
      <c r="G78" s="236"/>
    </row>
    <row r="79" spans="1:7" x14ac:dyDescent="0.25">
      <c r="A79" s="245">
        <v>2019</v>
      </c>
      <c r="B79" s="229">
        <v>524.15492019999999</v>
      </c>
      <c r="C79" s="229">
        <v>144.460902</v>
      </c>
      <c r="D79" s="255">
        <f t="shared" si="25"/>
        <v>0.78394034779992372</v>
      </c>
      <c r="E79" s="230">
        <f t="shared" si="26"/>
        <v>0.21605965220007628</v>
      </c>
      <c r="F79" s="236"/>
      <c r="G79" s="236"/>
    </row>
    <row r="80" spans="1:7" x14ac:dyDescent="0.25">
      <c r="A80" s="245">
        <v>2020</v>
      </c>
      <c r="B80" s="229">
        <v>467.1568767</v>
      </c>
      <c r="C80" s="229">
        <v>147.5659354</v>
      </c>
      <c r="D80" s="255">
        <f t="shared" si="25"/>
        <v>0.75994719490579965</v>
      </c>
      <c r="E80" s="230">
        <f t="shared" si="26"/>
        <v>0.24005280509420035</v>
      </c>
      <c r="F80" s="236"/>
      <c r="G80" s="236"/>
    </row>
    <row r="81" spans="1:24" x14ac:dyDescent="0.25">
      <c r="A81" s="245">
        <v>2021</v>
      </c>
      <c r="B81" s="229">
        <v>494.98242579999999</v>
      </c>
      <c r="C81" s="229">
        <v>142.17484690000001</v>
      </c>
      <c r="D81" s="255">
        <f t="shared" si="25"/>
        <v>0.77686067005478276</v>
      </c>
      <c r="E81" s="230">
        <f t="shared" si="26"/>
        <v>0.22313932994521724</v>
      </c>
      <c r="F81" s="236"/>
      <c r="G81" s="236"/>
    </row>
    <row r="82" spans="1:24" x14ac:dyDescent="0.25">
      <c r="A82" s="245">
        <v>2022</v>
      </c>
      <c r="B82" s="229">
        <v>537.22100339999997</v>
      </c>
      <c r="C82" s="229">
        <v>160.6711809</v>
      </c>
      <c r="D82" s="255">
        <f>B82/(B82+C82)</f>
        <v>0.76977650056196512</v>
      </c>
      <c r="E82" s="230">
        <f>1-D82</f>
        <v>0.23022349943803488</v>
      </c>
      <c r="F82" s="236"/>
      <c r="G82" s="236"/>
    </row>
    <row r="83" spans="1:24" x14ac:dyDescent="0.25">
      <c r="A83" s="246">
        <v>2023</v>
      </c>
      <c r="B83" s="231">
        <v>560.24985730000003</v>
      </c>
      <c r="C83" s="231">
        <v>173.9575863</v>
      </c>
      <c r="D83" s="256">
        <f t="shared" ref="D83" si="27">B83/(B83+C83)</f>
        <v>0.76306752564773372</v>
      </c>
      <c r="E83" s="232">
        <f t="shared" si="26"/>
        <v>0.23693247435226628</v>
      </c>
      <c r="F83" s="236"/>
      <c r="G83" s="236"/>
    </row>
    <row r="84" spans="1:24" ht="13" x14ac:dyDescent="0.3">
      <c r="A84" s="233" t="s">
        <v>307</v>
      </c>
      <c r="F84" s="236"/>
      <c r="G84" s="236"/>
    </row>
    <row r="85" spans="1:24" x14ac:dyDescent="0.25">
      <c r="A85" s="237" t="s">
        <v>292</v>
      </c>
      <c r="F85" s="236"/>
      <c r="G85" s="236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</row>
    <row r="86" spans="1:24" x14ac:dyDescent="0.25">
      <c r="A86" s="237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</row>
    <row r="87" spans="1:24" x14ac:dyDescent="0.25">
      <c r="B87" s="257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</row>
    <row r="88" spans="1:24" x14ac:dyDescent="0.25">
      <c r="A88" s="220" t="s">
        <v>171</v>
      </c>
      <c r="B88" s="238"/>
      <c r="C88" s="238"/>
      <c r="D88" s="238"/>
      <c r="E88" s="238"/>
      <c r="F88" s="239"/>
      <c r="G88" s="239"/>
      <c r="H88" s="239"/>
      <c r="I88" s="239"/>
      <c r="J88" s="239"/>
      <c r="K88" s="239"/>
      <c r="M88" s="21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19"/>
    </row>
    <row r="89" spans="1:24" ht="33" customHeight="1" x14ac:dyDescent="0.25">
      <c r="A89" s="226" t="s">
        <v>252</v>
      </c>
      <c r="B89" s="325" t="s">
        <v>172</v>
      </c>
      <c r="C89" s="325"/>
      <c r="D89" s="326" t="s">
        <v>173</v>
      </c>
      <c r="E89" s="326"/>
      <c r="F89" s="320" t="s">
        <v>174</v>
      </c>
      <c r="G89" s="320"/>
      <c r="H89" s="320" t="s">
        <v>175</v>
      </c>
      <c r="I89" s="320"/>
      <c r="J89" s="320" t="s">
        <v>69</v>
      </c>
      <c r="K89" s="320"/>
      <c r="M89" s="226"/>
      <c r="N89" s="322"/>
      <c r="O89" s="322"/>
      <c r="P89" s="327"/>
      <c r="Q89" s="327"/>
      <c r="R89" s="328"/>
      <c r="S89" s="328"/>
      <c r="T89" s="328"/>
      <c r="U89" s="328"/>
      <c r="V89" s="328"/>
      <c r="W89" s="328"/>
      <c r="X89" s="219"/>
    </row>
    <row r="90" spans="1:24" x14ac:dyDescent="0.25">
      <c r="A90" s="219"/>
      <c r="B90" s="245" t="s">
        <v>143</v>
      </c>
      <c r="C90" s="245" t="s">
        <v>144</v>
      </c>
      <c r="D90" s="258" t="s">
        <v>143</v>
      </c>
      <c r="E90" s="258" t="s">
        <v>144</v>
      </c>
      <c r="F90" s="245" t="s">
        <v>143</v>
      </c>
      <c r="G90" s="245" t="s">
        <v>144</v>
      </c>
      <c r="H90" s="258" t="s">
        <v>143</v>
      </c>
      <c r="I90" s="259" t="s">
        <v>144</v>
      </c>
      <c r="J90" s="259" t="s">
        <v>143</v>
      </c>
      <c r="K90" s="258" t="s">
        <v>144</v>
      </c>
      <c r="M90" s="219"/>
      <c r="N90" s="245"/>
      <c r="O90" s="245"/>
      <c r="P90" s="258"/>
      <c r="Q90" s="258"/>
      <c r="R90" s="245"/>
      <c r="S90" s="245"/>
      <c r="T90" s="258"/>
      <c r="U90" s="258"/>
      <c r="V90" s="258"/>
      <c r="W90" s="258"/>
      <c r="X90" s="219"/>
    </row>
    <row r="91" spans="1:24" x14ac:dyDescent="0.25">
      <c r="A91" s="237" t="s">
        <v>53</v>
      </c>
      <c r="B91" s="260">
        <v>166</v>
      </c>
      <c r="C91" s="260">
        <v>12</v>
      </c>
      <c r="D91" s="260">
        <v>659</v>
      </c>
      <c r="E91" s="260">
        <v>140</v>
      </c>
      <c r="F91" s="260">
        <v>112</v>
      </c>
      <c r="G91" s="260">
        <v>10</v>
      </c>
      <c r="H91" s="260">
        <v>672</v>
      </c>
      <c r="I91" s="260">
        <v>92</v>
      </c>
      <c r="J91" s="261">
        <f>SUM(B91,D91,F91,H91)</f>
        <v>1609</v>
      </c>
      <c r="K91" s="261">
        <f>SUM(C91,E91,G91,I91)</f>
        <v>254</v>
      </c>
      <c r="M91" s="219"/>
      <c r="N91" s="260"/>
      <c r="O91" s="260"/>
      <c r="P91" s="260"/>
      <c r="Q91" s="260"/>
      <c r="R91" s="260"/>
      <c r="S91" s="260"/>
      <c r="T91" s="260"/>
      <c r="U91" s="260"/>
      <c r="V91" s="261"/>
      <c r="W91" s="261"/>
      <c r="X91" s="219"/>
    </row>
    <row r="92" spans="1:24" x14ac:dyDescent="0.25">
      <c r="A92" s="237" t="s">
        <v>54</v>
      </c>
      <c r="B92" s="260">
        <v>183</v>
      </c>
      <c r="C92" s="260">
        <v>14</v>
      </c>
      <c r="D92" s="260">
        <v>693</v>
      </c>
      <c r="E92" s="260">
        <v>177</v>
      </c>
      <c r="F92" s="260">
        <v>196</v>
      </c>
      <c r="G92" s="260">
        <v>18</v>
      </c>
      <c r="H92" s="260">
        <v>1056</v>
      </c>
      <c r="I92" s="260">
        <v>159</v>
      </c>
      <c r="J92" s="261">
        <f t="shared" ref="J92:K96" si="28">SUM(B92,D92,F92,H92)</f>
        <v>2128</v>
      </c>
      <c r="K92" s="261">
        <f t="shared" si="28"/>
        <v>368</v>
      </c>
      <c r="M92" s="219"/>
      <c r="N92" s="260"/>
      <c r="O92" s="260"/>
      <c r="P92" s="260"/>
      <c r="Q92" s="260"/>
      <c r="R92" s="260"/>
      <c r="S92" s="260"/>
      <c r="T92" s="260"/>
      <c r="U92" s="260"/>
      <c r="V92" s="261"/>
      <c r="W92" s="261"/>
      <c r="X92" s="219"/>
    </row>
    <row r="93" spans="1:24" x14ac:dyDescent="0.25">
      <c r="A93" s="237" t="s">
        <v>55</v>
      </c>
      <c r="B93" s="260">
        <v>183</v>
      </c>
      <c r="C93" s="260">
        <v>11</v>
      </c>
      <c r="D93" s="260">
        <v>663</v>
      </c>
      <c r="E93" s="260">
        <v>169</v>
      </c>
      <c r="F93" s="260">
        <v>177</v>
      </c>
      <c r="G93" s="260">
        <v>19</v>
      </c>
      <c r="H93" s="260">
        <v>1021</v>
      </c>
      <c r="I93" s="260">
        <v>184</v>
      </c>
      <c r="J93" s="261">
        <f t="shared" si="28"/>
        <v>2044</v>
      </c>
      <c r="K93" s="261">
        <f t="shared" si="28"/>
        <v>383</v>
      </c>
      <c r="M93" s="219"/>
      <c r="N93" s="260"/>
      <c r="O93" s="260"/>
      <c r="P93" s="260"/>
      <c r="Q93" s="260"/>
      <c r="R93" s="260"/>
      <c r="S93" s="260"/>
      <c r="T93" s="260"/>
      <c r="U93" s="260"/>
      <c r="V93" s="261"/>
      <c r="W93" s="261"/>
      <c r="X93" s="219"/>
    </row>
    <row r="94" spans="1:24" x14ac:dyDescent="0.25">
      <c r="A94" s="237" t="s">
        <v>56</v>
      </c>
      <c r="B94" s="260">
        <v>188</v>
      </c>
      <c r="C94" s="260">
        <v>12</v>
      </c>
      <c r="D94" s="260">
        <v>594</v>
      </c>
      <c r="E94" s="260">
        <v>148</v>
      </c>
      <c r="F94" s="260">
        <v>231</v>
      </c>
      <c r="G94" s="260">
        <v>25</v>
      </c>
      <c r="H94" s="260">
        <v>1019</v>
      </c>
      <c r="I94" s="260">
        <v>174</v>
      </c>
      <c r="J94" s="261">
        <f t="shared" si="28"/>
        <v>2032</v>
      </c>
      <c r="K94" s="261">
        <f t="shared" si="28"/>
        <v>359</v>
      </c>
      <c r="M94" s="219"/>
      <c r="N94" s="260"/>
      <c r="O94" s="260"/>
      <c r="P94" s="260"/>
      <c r="Q94" s="260"/>
      <c r="R94" s="260"/>
      <c r="S94" s="260"/>
      <c r="T94" s="260"/>
      <c r="U94" s="260"/>
      <c r="V94" s="261"/>
      <c r="W94" s="261"/>
      <c r="X94" s="219"/>
    </row>
    <row r="95" spans="1:24" x14ac:dyDescent="0.25">
      <c r="A95" s="237" t="s">
        <v>57</v>
      </c>
      <c r="B95" s="260">
        <v>223</v>
      </c>
      <c r="C95" s="260">
        <v>21</v>
      </c>
      <c r="D95" s="260">
        <v>650</v>
      </c>
      <c r="E95" s="260">
        <v>186</v>
      </c>
      <c r="F95" s="260">
        <v>226</v>
      </c>
      <c r="G95" s="260">
        <v>26</v>
      </c>
      <c r="H95" s="260">
        <v>1133</v>
      </c>
      <c r="I95" s="260">
        <v>218</v>
      </c>
      <c r="J95" s="261">
        <f t="shared" si="28"/>
        <v>2232</v>
      </c>
      <c r="K95" s="261">
        <f t="shared" si="28"/>
        <v>451</v>
      </c>
      <c r="M95" s="219"/>
      <c r="N95" s="260"/>
      <c r="O95" s="260"/>
      <c r="P95" s="260"/>
      <c r="Q95" s="260"/>
      <c r="R95" s="260"/>
      <c r="S95" s="260"/>
      <c r="T95" s="260"/>
      <c r="U95" s="260"/>
      <c r="V95" s="261"/>
      <c r="W95" s="261"/>
      <c r="X95" s="219"/>
    </row>
    <row r="96" spans="1:24" x14ac:dyDescent="0.25">
      <c r="A96" s="262" t="s">
        <v>58</v>
      </c>
      <c r="B96" s="263">
        <v>214</v>
      </c>
      <c r="C96" s="263">
        <v>16</v>
      </c>
      <c r="D96" s="263">
        <v>659</v>
      </c>
      <c r="E96" s="263">
        <v>191</v>
      </c>
      <c r="F96" s="263">
        <v>237</v>
      </c>
      <c r="G96" s="263">
        <v>19</v>
      </c>
      <c r="H96" s="263">
        <v>1148</v>
      </c>
      <c r="I96" s="263">
        <v>234</v>
      </c>
      <c r="J96" s="264">
        <f t="shared" si="28"/>
        <v>2258</v>
      </c>
      <c r="K96" s="264">
        <f t="shared" si="28"/>
        <v>460</v>
      </c>
      <c r="M96" s="245"/>
      <c r="N96" s="260"/>
      <c r="O96" s="260"/>
      <c r="P96" s="260"/>
      <c r="Q96" s="260"/>
      <c r="R96" s="260"/>
      <c r="S96" s="260"/>
      <c r="T96" s="260"/>
      <c r="U96" s="260"/>
      <c r="V96" s="261"/>
      <c r="W96" s="261"/>
      <c r="X96" s="219"/>
    </row>
    <row r="97" spans="1:24" ht="13" x14ac:dyDescent="0.3">
      <c r="A97" s="233" t="s">
        <v>176</v>
      </c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</row>
    <row r="100" spans="1:24" x14ac:dyDescent="0.25">
      <c r="A100" s="218" t="s">
        <v>285</v>
      </c>
    </row>
    <row r="101" spans="1:24" ht="45.75" customHeight="1" x14ac:dyDescent="0.25">
      <c r="A101" s="265" t="s">
        <v>252</v>
      </c>
      <c r="B101" s="329" t="s">
        <v>269</v>
      </c>
      <c r="C101" s="329"/>
      <c r="D101" s="330" t="s">
        <v>264</v>
      </c>
      <c r="E101" s="330"/>
      <c r="F101" s="329" t="s">
        <v>265</v>
      </c>
      <c r="G101" s="329"/>
      <c r="H101" s="329" t="s">
        <v>266</v>
      </c>
      <c r="I101" s="329"/>
      <c r="J101" s="329" t="s">
        <v>267</v>
      </c>
      <c r="K101" s="329"/>
      <c r="L101" s="329" t="s">
        <v>69</v>
      </c>
      <c r="M101" s="329"/>
    </row>
    <row r="102" spans="1:24" x14ac:dyDescent="0.25">
      <c r="B102" s="219" t="s">
        <v>143</v>
      </c>
      <c r="C102" s="219" t="s">
        <v>144</v>
      </c>
      <c r="D102" s="219" t="s">
        <v>143</v>
      </c>
      <c r="E102" s="219" t="s">
        <v>144</v>
      </c>
      <c r="F102" s="219" t="s">
        <v>143</v>
      </c>
      <c r="G102" s="219" t="s">
        <v>144</v>
      </c>
      <c r="H102" s="219" t="s">
        <v>143</v>
      </c>
      <c r="I102" s="219" t="s">
        <v>144</v>
      </c>
      <c r="J102" s="219" t="s">
        <v>143</v>
      </c>
      <c r="K102" s="219" t="s">
        <v>144</v>
      </c>
      <c r="L102" s="237" t="s">
        <v>143</v>
      </c>
      <c r="M102" s="237" t="s">
        <v>144</v>
      </c>
    </row>
    <row r="103" spans="1:24" x14ac:dyDescent="0.25">
      <c r="A103" s="219" t="s">
        <v>59</v>
      </c>
      <c r="B103" s="219">
        <v>153</v>
      </c>
      <c r="C103" s="219">
        <v>5</v>
      </c>
      <c r="D103" s="219">
        <v>586</v>
      </c>
      <c r="E103" s="219">
        <v>202</v>
      </c>
      <c r="F103" s="219">
        <v>748</v>
      </c>
      <c r="G103" s="219">
        <v>223</v>
      </c>
      <c r="H103" s="219">
        <v>2228</v>
      </c>
      <c r="I103" s="219">
        <v>769</v>
      </c>
      <c r="J103" s="219">
        <v>7532</v>
      </c>
      <c r="K103" s="219">
        <v>2895</v>
      </c>
      <c r="L103" s="219">
        <v>11247</v>
      </c>
      <c r="M103" s="219">
        <v>4094</v>
      </c>
    </row>
    <row r="104" spans="1:24" x14ac:dyDescent="0.25">
      <c r="A104" s="266" t="s">
        <v>250</v>
      </c>
      <c r="B104" s="220">
        <v>156</v>
      </c>
      <c r="C104" s="220">
        <v>9</v>
      </c>
      <c r="D104" s="220">
        <v>658</v>
      </c>
      <c r="E104" s="220">
        <v>200</v>
      </c>
      <c r="F104" s="220">
        <v>784</v>
      </c>
      <c r="G104" s="220">
        <v>221</v>
      </c>
      <c r="H104" s="220">
        <v>2222</v>
      </c>
      <c r="I104" s="220">
        <v>797</v>
      </c>
      <c r="J104" s="220">
        <v>7895</v>
      </c>
      <c r="K104" s="220">
        <v>2864</v>
      </c>
      <c r="L104" s="219">
        <v>11715</v>
      </c>
      <c r="M104" s="219">
        <v>4091</v>
      </c>
    </row>
    <row r="105" spans="1:24" ht="13" x14ac:dyDescent="0.3">
      <c r="A105" s="233" t="s">
        <v>294</v>
      </c>
    </row>
    <row r="107" spans="1:24" x14ac:dyDescent="0.25">
      <c r="A107" s="218" t="s">
        <v>286</v>
      </c>
    </row>
    <row r="108" spans="1:24" ht="45" customHeight="1" x14ac:dyDescent="0.25">
      <c r="A108" s="265" t="s">
        <v>252</v>
      </c>
      <c r="B108" s="329" t="s">
        <v>269</v>
      </c>
      <c r="C108" s="329"/>
      <c r="D108" s="330" t="s">
        <v>264</v>
      </c>
      <c r="E108" s="330"/>
      <c r="F108" s="329" t="s">
        <v>265</v>
      </c>
      <c r="G108" s="329"/>
      <c r="H108" s="329" t="s">
        <v>266</v>
      </c>
      <c r="I108" s="329"/>
      <c r="J108" s="329" t="s">
        <v>267</v>
      </c>
      <c r="K108" s="329"/>
      <c r="L108" s="329" t="s">
        <v>69</v>
      </c>
      <c r="M108" s="329"/>
    </row>
    <row r="109" spans="1:24" ht="15" customHeight="1" x14ac:dyDescent="0.25">
      <c r="B109" s="219" t="s">
        <v>143</v>
      </c>
      <c r="C109" s="219" t="s">
        <v>144</v>
      </c>
      <c r="D109" s="219" t="s">
        <v>143</v>
      </c>
      <c r="E109" s="219" t="s">
        <v>144</v>
      </c>
      <c r="F109" s="219" t="s">
        <v>143</v>
      </c>
      <c r="G109" s="219" t="s">
        <v>144</v>
      </c>
      <c r="H109" s="219" t="s">
        <v>143</v>
      </c>
      <c r="I109" s="219" t="s">
        <v>144</v>
      </c>
      <c r="J109" s="219" t="s">
        <v>143</v>
      </c>
      <c r="K109" s="219" t="s">
        <v>144</v>
      </c>
      <c r="L109" s="237" t="s">
        <v>143</v>
      </c>
      <c r="M109" s="237" t="s">
        <v>144</v>
      </c>
    </row>
    <row r="110" spans="1:24" x14ac:dyDescent="0.25">
      <c r="A110" s="219" t="s">
        <v>59</v>
      </c>
      <c r="B110" s="253">
        <v>0.96835443037974689</v>
      </c>
      <c r="C110" s="253">
        <v>3.1645569620253167E-2</v>
      </c>
      <c r="D110" s="253">
        <v>0.74365482233502533</v>
      </c>
      <c r="E110" s="253">
        <v>0.25634517766497461</v>
      </c>
      <c r="F110" s="253">
        <v>0.77033985581874354</v>
      </c>
      <c r="G110" s="253">
        <v>0.22966014418125644</v>
      </c>
      <c r="H110" s="253">
        <v>0.74341007674341009</v>
      </c>
      <c r="I110" s="253">
        <v>0.25658992325658991</v>
      </c>
      <c r="J110" s="253">
        <v>0.72235542341996739</v>
      </c>
      <c r="K110" s="253">
        <v>0.27764457658003261</v>
      </c>
      <c r="L110" s="253">
        <v>0.73313343328335834</v>
      </c>
      <c r="M110" s="253">
        <v>0.26686656671664166</v>
      </c>
    </row>
    <row r="111" spans="1:24" x14ac:dyDescent="0.25">
      <c r="A111" s="266" t="s">
        <v>250</v>
      </c>
      <c r="B111" s="267">
        <v>0.94545454545454544</v>
      </c>
      <c r="C111" s="267">
        <v>5.4545454545454543E-2</v>
      </c>
      <c r="D111" s="267">
        <v>0.76689976689976691</v>
      </c>
      <c r="E111" s="267">
        <v>0.23310023310023309</v>
      </c>
      <c r="F111" s="267">
        <v>0.78009950248756221</v>
      </c>
      <c r="G111" s="267">
        <v>0.21990049751243781</v>
      </c>
      <c r="H111" s="267">
        <v>0.73600529976813511</v>
      </c>
      <c r="I111" s="267">
        <v>0.26399470023186483</v>
      </c>
      <c r="J111" s="267">
        <v>0.73380425690119899</v>
      </c>
      <c r="K111" s="267">
        <v>0.26619574309880101</v>
      </c>
      <c r="L111" s="267">
        <v>0.74117423763127921</v>
      </c>
      <c r="M111" s="267">
        <v>0.25882576236872074</v>
      </c>
    </row>
    <row r="112" spans="1:24" ht="13" x14ac:dyDescent="0.3">
      <c r="A112" s="233" t="s">
        <v>294</v>
      </c>
    </row>
    <row r="114" spans="1:16" x14ac:dyDescent="0.25">
      <c r="A114" s="218" t="s">
        <v>287</v>
      </c>
    </row>
    <row r="115" spans="1:16" ht="45" customHeight="1" x14ac:dyDescent="0.25">
      <c r="A115" s="265" t="s">
        <v>252</v>
      </c>
      <c r="B115" s="329" t="s">
        <v>274</v>
      </c>
      <c r="C115" s="329"/>
      <c r="D115" s="329" t="s">
        <v>268</v>
      </c>
      <c r="E115" s="329"/>
      <c r="F115" s="329" t="s">
        <v>270</v>
      </c>
      <c r="G115" s="329"/>
      <c r="H115" s="329" t="s">
        <v>271</v>
      </c>
      <c r="I115" s="329"/>
      <c r="J115" s="329" t="s">
        <v>272</v>
      </c>
      <c r="K115" s="329"/>
      <c r="L115" s="329" t="s">
        <v>273</v>
      </c>
      <c r="M115" s="329"/>
      <c r="N115" s="329" t="s">
        <v>69</v>
      </c>
      <c r="O115" s="329"/>
    </row>
    <row r="116" spans="1:16" x14ac:dyDescent="0.25">
      <c r="B116" s="219" t="s">
        <v>143</v>
      </c>
      <c r="C116" s="219" t="s">
        <v>144</v>
      </c>
      <c r="D116" s="219" t="s">
        <v>143</v>
      </c>
      <c r="E116" s="219" t="s">
        <v>144</v>
      </c>
      <c r="F116" s="219" t="s">
        <v>143</v>
      </c>
      <c r="G116" s="219" t="s">
        <v>144</v>
      </c>
      <c r="H116" s="219" t="s">
        <v>143</v>
      </c>
      <c r="I116" s="219" t="s">
        <v>144</v>
      </c>
      <c r="J116" s="219" t="s">
        <v>143</v>
      </c>
      <c r="K116" s="219" t="s">
        <v>144</v>
      </c>
      <c r="L116" s="219" t="s">
        <v>143</v>
      </c>
      <c r="M116" s="219" t="s">
        <v>144</v>
      </c>
      <c r="N116" s="237" t="s">
        <v>143</v>
      </c>
      <c r="O116" s="237" t="s">
        <v>144</v>
      </c>
    </row>
    <row r="117" spans="1:16" x14ac:dyDescent="0.25">
      <c r="A117" s="219" t="s">
        <v>59</v>
      </c>
      <c r="B117" s="219">
        <v>9913</v>
      </c>
      <c r="C117" s="219">
        <v>13470</v>
      </c>
      <c r="D117" s="219">
        <v>4934</v>
      </c>
      <c r="E117" s="219">
        <v>11199</v>
      </c>
      <c r="F117" s="219">
        <v>16108</v>
      </c>
      <c r="G117" s="219">
        <v>2956</v>
      </c>
      <c r="H117" s="219">
        <v>55703</v>
      </c>
      <c r="I117" s="219">
        <v>5463</v>
      </c>
      <c r="J117" s="219">
        <v>14419</v>
      </c>
      <c r="K117" s="219">
        <v>5836</v>
      </c>
      <c r="L117" s="219">
        <v>13299</v>
      </c>
      <c r="M117" s="219">
        <v>1065</v>
      </c>
      <c r="N117" s="219">
        <v>154365</v>
      </c>
      <c r="O117" s="219">
        <v>298817</v>
      </c>
    </row>
    <row r="118" spans="1:16" x14ac:dyDescent="0.25">
      <c r="A118" s="266" t="s">
        <v>250</v>
      </c>
      <c r="B118" s="220">
        <v>7954</v>
      </c>
      <c r="C118" s="220">
        <v>11735</v>
      </c>
      <c r="D118" s="220">
        <v>3814</v>
      </c>
      <c r="E118" s="220">
        <v>9430</v>
      </c>
      <c r="F118" s="220">
        <v>15723</v>
      </c>
      <c r="G118" s="220">
        <v>3649</v>
      </c>
      <c r="H118" s="220">
        <v>63112</v>
      </c>
      <c r="I118" s="220">
        <v>6828</v>
      </c>
      <c r="J118" s="220">
        <v>16141</v>
      </c>
      <c r="K118" s="220">
        <v>6149</v>
      </c>
      <c r="L118" s="220">
        <v>13262</v>
      </c>
      <c r="M118" s="220">
        <v>960</v>
      </c>
      <c r="N118" s="220">
        <v>158757</v>
      </c>
      <c r="O118" s="220">
        <v>309560</v>
      </c>
    </row>
    <row r="119" spans="1:16" ht="13" x14ac:dyDescent="0.3">
      <c r="A119" s="268" t="s">
        <v>275</v>
      </c>
    </row>
    <row r="120" spans="1:16" ht="13" x14ac:dyDescent="0.3">
      <c r="A120" s="233" t="s">
        <v>294</v>
      </c>
    </row>
    <row r="122" spans="1:16" x14ac:dyDescent="0.25">
      <c r="A122" s="218" t="s">
        <v>288</v>
      </c>
    </row>
    <row r="123" spans="1:16" ht="45" customHeight="1" x14ac:dyDescent="0.25">
      <c r="A123" s="265" t="s">
        <v>252</v>
      </c>
      <c r="B123" s="329" t="s">
        <v>274</v>
      </c>
      <c r="C123" s="329"/>
      <c r="D123" s="329" t="s">
        <v>268</v>
      </c>
      <c r="E123" s="329"/>
      <c r="F123" s="329" t="s">
        <v>270</v>
      </c>
      <c r="G123" s="329"/>
      <c r="H123" s="329" t="s">
        <v>271</v>
      </c>
      <c r="I123" s="329"/>
      <c r="J123" s="329" t="s">
        <v>272</v>
      </c>
      <c r="K123" s="329"/>
      <c r="L123" s="329" t="s">
        <v>273</v>
      </c>
      <c r="M123" s="329"/>
      <c r="N123" s="329" t="s">
        <v>69</v>
      </c>
      <c r="O123" s="329"/>
    </row>
    <row r="124" spans="1:16" x14ac:dyDescent="0.25">
      <c r="B124" s="219" t="s">
        <v>143</v>
      </c>
      <c r="C124" s="219" t="s">
        <v>144</v>
      </c>
      <c r="D124" s="219" t="s">
        <v>143</v>
      </c>
      <c r="E124" s="219" t="s">
        <v>144</v>
      </c>
      <c r="F124" s="219" t="s">
        <v>143</v>
      </c>
      <c r="G124" s="219" t="s">
        <v>144</v>
      </c>
      <c r="H124" s="219" t="s">
        <v>143</v>
      </c>
      <c r="I124" s="219" t="s">
        <v>144</v>
      </c>
      <c r="J124" s="219" t="s">
        <v>143</v>
      </c>
      <c r="K124" s="219" t="s">
        <v>144</v>
      </c>
      <c r="L124" s="219" t="s">
        <v>143</v>
      </c>
      <c r="M124" s="219" t="s">
        <v>144</v>
      </c>
      <c r="N124" s="237" t="s">
        <v>143</v>
      </c>
      <c r="O124" s="237" t="s">
        <v>144</v>
      </c>
    </row>
    <row r="125" spans="1:16" x14ac:dyDescent="0.25">
      <c r="A125" s="219" t="s">
        <v>59</v>
      </c>
      <c r="B125" s="253">
        <v>0.41941391941391942</v>
      </c>
      <c r="C125" s="253">
        <v>0.58058608058608063</v>
      </c>
      <c r="D125" s="253">
        <v>0.30583276513977564</v>
      </c>
      <c r="E125" s="253">
        <v>0.69416723486022436</v>
      </c>
      <c r="F125" s="253">
        <v>0.84494334872010068</v>
      </c>
      <c r="G125" s="253">
        <v>0.15505665127989929</v>
      </c>
      <c r="H125" s="253">
        <v>0.91068567504822939</v>
      </c>
      <c r="I125" s="253">
        <v>8.9314324951770593E-2</v>
      </c>
      <c r="J125" s="253">
        <v>0.711873611453962</v>
      </c>
      <c r="K125" s="253">
        <v>0.288126388546038</v>
      </c>
      <c r="L125" s="253">
        <v>0.92585630743525482</v>
      </c>
      <c r="M125" s="253">
        <v>7.4143692564745192E-2</v>
      </c>
      <c r="N125" s="253">
        <v>0.34062473796399678</v>
      </c>
      <c r="O125" s="253">
        <v>0.65937526203600316</v>
      </c>
    </row>
    <row r="126" spans="1:16" x14ac:dyDescent="0.25">
      <c r="A126" s="266" t="s">
        <v>250</v>
      </c>
      <c r="B126" s="267">
        <v>0.40398191883792983</v>
      </c>
      <c r="C126" s="267">
        <v>0.59601808116207022</v>
      </c>
      <c r="D126" s="267">
        <v>0.28797946239806704</v>
      </c>
      <c r="E126" s="267">
        <v>0.71202053760193296</v>
      </c>
      <c r="F126" s="267">
        <v>0.81163534998967579</v>
      </c>
      <c r="G126" s="267">
        <v>0.18836465001032418</v>
      </c>
      <c r="H126" s="267">
        <v>0.90237346296825849</v>
      </c>
      <c r="I126" s="267">
        <v>9.7626537031741498E-2</v>
      </c>
      <c r="J126" s="267">
        <v>0.72413638402871239</v>
      </c>
      <c r="K126" s="267">
        <v>0.27586361597128756</v>
      </c>
      <c r="L126" s="267">
        <v>0.43142961076755182</v>
      </c>
      <c r="M126" s="267">
        <v>0.56857038923244818</v>
      </c>
      <c r="N126" s="267">
        <v>0.33899474074184793</v>
      </c>
      <c r="O126" s="267">
        <v>0.66100525925815201</v>
      </c>
      <c r="P126" s="253"/>
    </row>
    <row r="127" spans="1:16" ht="13" x14ac:dyDescent="0.3">
      <c r="A127" s="268" t="s">
        <v>275</v>
      </c>
    </row>
    <row r="128" spans="1:16" ht="13" x14ac:dyDescent="0.3">
      <c r="A128" s="233" t="s">
        <v>294</v>
      </c>
    </row>
    <row r="129" spans="2:2" ht="15" customHeight="1" x14ac:dyDescent="0.25">
      <c r="B129" s="219"/>
    </row>
  </sheetData>
  <mergeCells count="55">
    <mergeCell ref="L123:M123"/>
    <mergeCell ref="N115:O115"/>
    <mergeCell ref="N123:O123"/>
    <mergeCell ref="F115:G115"/>
    <mergeCell ref="H115:I115"/>
    <mergeCell ref="J115:K115"/>
    <mergeCell ref="B123:C123"/>
    <mergeCell ref="D123:E123"/>
    <mergeCell ref="F123:G123"/>
    <mergeCell ref="H123:I123"/>
    <mergeCell ref="J123:K123"/>
    <mergeCell ref="L101:M101"/>
    <mergeCell ref="B108:C108"/>
    <mergeCell ref="D108:E108"/>
    <mergeCell ref="L115:M115"/>
    <mergeCell ref="B101:C101"/>
    <mergeCell ref="D101:E101"/>
    <mergeCell ref="F101:G101"/>
    <mergeCell ref="H101:I101"/>
    <mergeCell ref="J101:K101"/>
    <mergeCell ref="F108:G108"/>
    <mergeCell ref="H108:I108"/>
    <mergeCell ref="J108:K108"/>
    <mergeCell ref="L108:M108"/>
    <mergeCell ref="B115:C115"/>
    <mergeCell ref="D115:E115"/>
    <mergeCell ref="N89:O89"/>
    <mergeCell ref="P89:Q89"/>
    <mergeCell ref="R89:S89"/>
    <mergeCell ref="T89:U89"/>
    <mergeCell ref="V89:W89"/>
    <mergeCell ref="B89:C89"/>
    <mergeCell ref="D89:E89"/>
    <mergeCell ref="F89:G89"/>
    <mergeCell ref="H89:I89"/>
    <mergeCell ref="J89:K89"/>
    <mergeCell ref="L35:M35"/>
    <mergeCell ref="B36:M36"/>
    <mergeCell ref="A67:A69"/>
    <mergeCell ref="B67:E67"/>
    <mergeCell ref="B68:C68"/>
    <mergeCell ref="D68:E68"/>
    <mergeCell ref="A35:A37"/>
    <mergeCell ref="B35:C35"/>
    <mergeCell ref="D35:E35"/>
    <mergeCell ref="F35:G35"/>
    <mergeCell ref="H35:I35"/>
    <mergeCell ref="J35:K35"/>
    <mergeCell ref="J3:K3"/>
    <mergeCell ref="B4:L4"/>
    <mergeCell ref="A3:A5"/>
    <mergeCell ref="B3:C3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/>
  </sheetViews>
  <sheetFormatPr defaultColWidth="9.1796875" defaultRowHeight="12.5" x14ac:dyDescent="0.25"/>
  <cols>
    <col min="1" max="1" width="14.26953125" style="218" customWidth="1"/>
    <col min="2" max="3" width="20.7265625" style="218" customWidth="1"/>
    <col min="4" max="4" width="4.81640625" style="218" customWidth="1"/>
    <col min="5" max="6" width="20.7265625" style="218" customWidth="1"/>
    <col min="7" max="7" width="2.26953125" style="218" customWidth="1"/>
    <col min="8" max="11" width="10.7265625" style="218" customWidth="1"/>
    <col min="12" max="12" width="2.81640625" style="218" customWidth="1"/>
    <col min="13" max="16384" width="9.1796875" style="218"/>
  </cols>
  <sheetData>
    <row r="2" spans="1:16" x14ac:dyDescent="0.25">
      <c r="A2" s="218" t="s">
        <v>256</v>
      </c>
    </row>
    <row r="3" spans="1:16" x14ac:dyDescent="0.25">
      <c r="A3" s="219"/>
      <c r="B3" s="337" t="s">
        <v>177</v>
      </c>
      <c r="C3" s="337"/>
      <c r="D3" s="338"/>
      <c r="E3" s="337"/>
      <c r="F3" s="337"/>
      <c r="G3" s="338"/>
      <c r="H3" s="337"/>
      <c r="I3" s="220"/>
      <c r="J3" s="220"/>
      <c r="K3" s="220"/>
      <c r="L3" s="219"/>
    </row>
    <row r="4" spans="1:16" ht="48.75" customHeight="1" x14ac:dyDescent="0.25">
      <c r="A4" s="219"/>
      <c r="B4" s="340" t="s">
        <v>293</v>
      </c>
      <c r="C4" s="340"/>
      <c r="D4" s="221"/>
      <c r="E4" s="341" t="s">
        <v>261</v>
      </c>
      <c r="F4" s="341"/>
      <c r="G4" s="221"/>
      <c r="H4" s="340" t="s">
        <v>258</v>
      </c>
      <c r="I4" s="340"/>
      <c r="J4" s="340"/>
      <c r="K4" s="340"/>
      <c r="L4" s="222"/>
      <c r="M4" s="340" t="s">
        <v>262</v>
      </c>
      <c r="N4" s="340"/>
      <c r="O4" s="340"/>
      <c r="P4" s="340"/>
    </row>
    <row r="5" spans="1:16" ht="75" customHeight="1" x14ac:dyDescent="0.25">
      <c r="A5" s="223" t="s">
        <v>295</v>
      </c>
      <c r="B5" s="224" t="s">
        <v>253</v>
      </c>
      <c r="C5" s="224" t="s">
        <v>257</v>
      </c>
      <c r="D5" s="224"/>
      <c r="E5" s="224" t="s">
        <v>255</v>
      </c>
      <c r="F5" s="224" t="s">
        <v>254</v>
      </c>
      <c r="G5" s="224"/>
      <c r="H5" s="339" t="s">
        <v>255</v>
      </c>
      <c r="I5" s="339"/>
      <c r="J5" s="339" t="s">
        <v>254</v>
      </c>
      <c r="K5" s="339"/>
      <c r="L5" s="225"/>
      <c r="M5" s="339" t="s">
        <v>259</v>
      </c>
      <c r="N5" s="339"/>
      <c r="O5" s="339" t="s">
        <v>260</v>
      </c>
      <c r="P5" s="339"/>
    </row>
    <row r="6" spans="1:16" ht="15" customHeight="1" x14ac:dyDescent="0.3">
      <c r="A6" s="226"/>
      <c r="B6" s="324" t="s">
        <v>178</v>
      </c>
      <c r="C6" s="324"/>
      <c r="D6" s="324"/>
      <c r="E6" s="324"/>
      <c r="F6" s="324"/>
      <c r="G6" s="227"/>
      <c r="H6" s="336" t="s">
        <v>170</v>
      </c>
      <c r="I6" s="336"/>
      <c r="J6" s="336"/>
      <c r="K6" s="336"/>
      <c r="L6" s="336"/>
      <c r="M6" s="336"/>
      <c r="N6" s="336"/>
      <c r="O6" s="336"/>
      <c r="P6" s="336"/>
    </row>
    <row r="7" spans="1:16" x14ac:dyDescent="0.25">
      <c r="A7" s="228" t="s">
        <v>48</v>
      </c>
      <c r="B7" s="229">
        <v>19</v>
      </c>
      <c r="C7" s="229">
        <v>21.9</v>
      </c>
      <c r="D7" s="229"/>
      <c r="E7" s="229">
        <v>610.10000000000014</v>
      </c>
      <c r="F7" s="229">
        <v>801.09999999999991</v>
      </c>
      <c r="G7" s="229"/>
      <c r="H7" s="342">
        <v>3.3767923091179319E-2</v>
      </c>
      <c r="I7" s="342"/>
      <c r="J7" s="342">
        <v>3.8921974510359322E-2</v>
      </c>
      <c r="K7" s="342"/>
      <c r="L7" s="230"/>
      <c r="M7" s="335">
        <v>5.5595939876136924E-2</v>
      </c>
      <c r="N7" s="335"/>
      <c r="O7" s="335">
        <v>7.3000995631492011E-2</v>
      </c>
      <c r="P7" s="335"/>
    </row>
    <row r="8" spans="1:16" x14ac:dyDescent="0.25">
      <c r="A8" s="98" t="s">
        <v>49</v>
      </c>
      <c r="B8" s="229">
        <v>16</v>
      </c>
      <c r="C8" s="229">
        <v>21.8</v>
      </c>
      <c r="D8" s="229"/>
      <c r="E8" s="229">
        <v>645.09999999999991</v>
      </c>
      <c r="F8" s="229">
        <v>805.30000000000007</v>
      </c>
      <c r="G8" s="229"/>
      <c r="H8" s="342">
        <v>2.776158154097436E-2</v>
      </c>
      <c r="I8" s="342"/>
      <c r="J8" s="342">
        <v>3.7825154849577568E-2</v>
      </c>
      <c r="K8" s="342"/>
      <c r="L8" s="230"/>
      <c r="M8" s="333">
        <v>5.7974971426293674E-2</v>
      </c>
      <c r="N8" s="333"/>
      <c r="O8" s="333">
        <v>7.2372104308780508E-2</v>
      </c>
      <c r="P8" s="333"/>
    </row>
    <row r="9" spans="1:16" x14ac:dyDescent="0.25">
      <c r="A9" s="98" t="s">
        <v>50</v>
      </c>
      <c r="B9" s="229">
        <v>13.7</v>
      </c>
      <c r="C9" s="229">
        <v>18.899999999999999</v>
      </c>
      <c r="D9" s="229"/>
      <c r="E9" s="229">
        <v>679.5</v>
      </c>
      <c r="F9" s="229">
        <v>805.09999999999991</v>
      </c>
      <c r="G9" s="229"/>
      <c r="H9" s="342">
        <v>2.4965681158739979E-2</v>
      </c>
      <c r="I9" s="342"/>
      <c r="J9" s="342">
        <v>3.4441706124101135E-2</v>
      </c>
      <c r="K9" s="342"/>
      <c r="L9" s="230"/>
      <c r="M9" s="333">
        <v>6.032430315814917E-2</v>
      </c>
      <c r="N9" s="333"/>
      <c r="O9" s="333">
        <v>7.1474755662436926E-2</v>
      </c>
      <c r="P9" s="333"/>
    </row>
    <row r="10" spans="1:16" x14ac:dyDescent="0.25">
      <c r="A10" s="98" t="s">
        <v>51</v>
      </c>
      <c r="B10" s="229">
        <v>17.7</v>
      </c>
      <c r="C10" s="229">
        <v>18.899999999999999</v>
      </c>
      <c r="D10" s="229"/>
      <c r="E10" s="229">
        <v>712.80000000000007</v>
      </c>
      <c r="F10" s="229">
        <v>804.1</v>
      </c>
      <c r="G10" s="229"/>
      <c r="H10" s="342">
        <v>3.0388894553813776E-2</v>
      </c>
      <c r="I10" s="342"/>
      <c r="J10" s="342">
        <v>3.2449158591360473E-2</v>
      </c>
      <c r="K10" s="342"/>
      <c r="L10" s="230"/>
      <c r="M10" s="333">
        <v>6.2738692939038387E-2</v>
      </c>
      <c r="N10" s="333"/>
      <c r="O10" s="333">
        <v>7.0774667497588054E-2</v>
      </c>
      <c r="P10" s="333"/>
    </row>
    <row r="11" spans="1:16" x14ac:dyDescent="0.25">
      <c r="A11" s="98" t="s">
        <v>52</v>
      </c>
      <c r="B11" s="229">
        <v>16.3</v>
      </c>
      <c r="C11" s="229">
        <v>20.399999999999999</v>
      </c>
      <c r="D11" s="229"/>
      <c r="E11" s="229">
        <v>740.30000000000018</v>
      </c>
      <c r="F11" s="229">
        <v>818.29999999999984</v>
      </c>
      <c r="G11" s="229"/>
      <c r="H11" s="342">
        <v>2.7395948933803285E-2</v>
      </c>
      <c r="I11" s="342"/>
      <c r="J11" s="342">
        <v>3.4286954493839693E-2</v>
      </c>
      <c r="K11" s="342"/>
      <c r="L11" s="230"/>
      <c r="M11" s="333">
        <v>6.3969163285101993E-2</v>
      </c>
      <c r="N11" s="333"/>
      <c r="O11" s="333">
        <v>7.0709126457110555E-2</v>
      </c>
      <c r="P11" s="333"/>
    </row>
    <row r="12" spans="1:16" x14ac:dyDescent="0.25">
      <c r="A12" s="98" t="s">
        <v>53</v>
      </c>
      <c r="B12" s="229">
        <v>19.899999999999999</v>
      </c>
      <c r="C12" s="229">
        <v>21.6</v>
      </c>
      <c r="D12" s="229"/>
      <c r="E12" s="229">
        <v>780</v>
      </c>
      <c r="F12" s="229">
        <v>814.99999999999989</v>
      </c>
      <c r="G12" s="229"/>
      <c r="H12" s="342">
        <v>3.255958763100978E-2</v>
      </c>
      <c r="I12" s="342"/>
      <c r="J12" s="342">
        <v>3.5341059941196552E-2</v>
      </c>
      <c r="K12" s="342"/>
      <c r="L12" s="230"/>
      <c r="M12" s="333">
        <v>6.6651677132303633E-2</v>
      </c>
      <c r="N12" s="333"/>
      <c r="O12" s="333">
        <v>6.9642457516445447E-2</v>
      </c>
      <c r="P12" s="333"/>
    </row>
    <row r="13" spans="1:16" x14ac:dyDescent="0.25">
      <c r="A13" s="93" t="s">
        <v>54</v>
      </c>
      <c r="B13" s="229">
        <v>18.3</v>
      </c>
      <c r="C13" s="229">
        <v>24.4</v>
      </c>
      <c r="D13" s="229"/>
      <c r="E13" s="229">
        <v>776</v>
      </c>
      <c r="F13" s="229">
        <v>841.69999999999993</v>
      </c>
      <c r="G13" s="229"/>
      <c r="H13" s="342">
        <v>3.0076266514060503E-2</v>
      </c>
      <c r="I13" s="342"/>
      <c r="J13" s="342">
        <v>4.0101688685414E-2</v>
      </c>
      <c r="K13" s="342"/>
      <c r="L13" s="230"/>
      <c r="M13" s="333">
        <v>6.5184290081432936E-2</v>
      </c>
      <c r="N13" s="333"/>
      <c r="O13" s="333">
        <v>7.0703114641162496E-2</v>
      </c>
      <c r="P13" s="333"/>
    </row>
    <row r="14" spans="1:16" x14ac:dyDescent="0.25">
      <c r="A14" s="28" t="s">
        <v>55</v>
      </c>
      <c r="B14" s="229">
        <v>15.7</v>
      </c>
      <c r="C14" s="229">
        <v>24.1</v>
      </c>
      <c r="D14" s="229"/>
      <c r="E14" s="229">
        <v>792.79999999999984</v>
      </c>
      <c r="F14" s="229">
        <v>865.00000000000023</v>
      </c>
      <c r="G14" s="229"/>
      <c r="H14" s="342">
        <v>2.4579853341703015E-2</v>
      </c>
      <c r="I14" s="342"/>
      <c r="J14" s="342">
        <v>3.7730857677391254E-2</v>
      </c>
      <c r="K14" s="342"/>
      <c r="L14" s="230"/>
      <c r="M14" s="333">
        <v>6.4743038228668406E-2</v>
      </c>
      <c r="N14" s="333"/>
      <c r="O14" s="333">
        <v>7.063916254767684E-2</v>
      </c>
      <c r="P14" s="333"/>
    </row>
    <row r="15" spans="1:16" x14ac:dyDescent="0.25">
      <c r="A15" s="28" t="s">
        <v>56</v>
      </c>
      <c r="B15" s="229">
        <v>18.399999999999999</v>
      </c>
      <c r="C15" s="229">
        <v>23.8</v>
      </c>
      <c r="D15" s="229"/>
      <c r="E15" s="229">
        <v>815.40000000000009</v>
      </c>
      <c r="F15" s="229">
        <v>924.30000000000007</v>
      </c>
      <c r="G15" s="229"/>
      <c r="H15" s="342">
        <v>2.8661647047015074E-2</v>
      </c>
      <c r="I15" s="342"/>
      <c r="J15" s="342">
        <v>3.7073217376030372E-2</v>
      </c>
      <c r="K15" s="342"/>
      <c r="L15" s="230"/>
      <c r="M15" s="333">
        <v>6.498486152872919E-2</v>
      </c>
      <c r="N15" s="333"/>
      <c r="O15" s="333">
        <v>7.3663855176605827E-2</v>
      </c>
      <c r="P15" s="333"/>
    </row>
    <row r="16" spans="1:16" x14ac:dyDescent="0.25">
      <c r="A16" s="28" t="s">
        <v>57</v>
      </c>
      <c r="B16" s="229">
        <v>19.899999999999999</v>
      </c>
      <c r="C16" s="229">
        <v>26</v>
      </c>
      <c r="D16" s="229"/>
      <c r="E16" s="229">
        <v>863.89999999999986</v>
      </c>
      <c r="F16" s="229">
        <v>959.9000000000002</v>
      </c>
      <c r="G16" s="229"/>
      <c r="H16" s="342">
        <v>2.9767489380468352E-2</v>
      </c>
      <c r="I16" s="342"/>
      <c r="J16" s="342">
        <v>3.8892197180511422E-2</v>
      </c>
      <c r="K16" s="342"/>
      <c r="L16" s="230"/>
      <c r="M16" s="333">
        <v>6.7183444732638459E-2</v>
      </c>
      <c r="N16" s="333"/>
      <c r="O16" s="333">
        <v>7.4649136009792422E-2</v>
      </c>
      <c r="P16" s="333"/>
    </row>
    <row r="17" spans="1:16" x14ac:dyDescent="0.25">
      <c r="A17" s="28" t="s">
        <v>58</v>
      </c>
      <c r="B17" s="229">
        <v>12.8</v>
      </c>
      <c r="C17" s="229">
        <v>21.9</v>
      </c>
      <c r="D17" s="229"/>
      <c r="E17" s="229">
        <v>862.7</v>
      </c>
      <c r="F17" s="229">
        <v>973.69999999999993</v>
      </c>
      <c r="G17" s="229"/>
      <c r="H17" s="342">
        <v>2.0860195194100591E-2</v>
      </c>
      <c r="I17" s="342"/>
      <c r="J17" s="342">
        <v>3.569049021490648E-2</v>
      </c>
      <c r="K17" s="342"/>
      <c r="L17" s="230"/>
      <c r="M17" s="334">
        <v>6.8671814654269747E-2</v>
      </c>
      <c r="N17" s="334"/>
      <c r="O17" s="334">
        <v>7.7507529765691946E-2</v>
      </c>
      <c r="P17" s="334"/>
    </row>
    <row r="18" spans="1:16" x14ac:dyDescent="0.25">
      <c r="A18" s="28" t="s">
        <v>59</v>
      </c>
      <c r="B18" s="229">
        <v>17.5</v>
      </c>
      <c r="C18" s="229">
        <v>24.6</v>
      </c>
      <c r="D18" s="229"/>
      <c r="E18" s="229">
        <v>874.4</v>
      </c>
      <c r="F18" s="229">
        <v>1007</v>
      </c>
      <c r="G18" s="229"/>
      <c r="H18" s="342">
        <f>B18/'Table 1.2a-d'!J43</f>
        <v>2.7571864480962962E-2</v>
      </c>
      <c r="I18" s="342"/>
      <c r="J18" s="342">
        <f>C18/'Table 1.2a-d'!J43</f>
        <v>3.8758163784667933E-2</v>
      </c>
      <c r="K18" s="342"/>
      <c r="L18" s="230"/>
      <c r="M18" s="334">
        <f>E18/'Table 1.2a-d'!L43</f>
        <v>6.7571581855627866E-2</v>
      </c>
      <c r="N18" s="334"/>
      <c r="O18" s="334">
        <f>'Table 1.4'!F18/'Table 1.2a-d'!L43</f>
        <v>7.7818598957705001E-2</v>
      </c>
      <c r="P18" s="334"/>
    </row>
    <row r="19" spans="1:16" x14ac:dyDescent="0.25">
      <c r="A19" s="148" t="s">
        <v>250</v>
      </c>
      <c r="B19" s="231">
        <v>19.600000000000001</v>
      </c>
      <c r="C19" s="231">
        <v>26</v>
      </c>
      <c r="D19" s="231"/>
      <c r="E19" s="231">
        <v>922.8</v>
      </c>
      <c r="F19" s="231">
        <v>1030.3000000000002</v>
      </c>
      <c r="G19" s="231"/>
      <c r="H19" s="331">
        <f>B19/'Table 1.2a-d'!J44</f>
        <v>2.8106831649913799E-2</v>
      </c>
      <c r="I19" s="331"/>
      <c r="J19" s="331">
        <f>C19/'Table 1.2a-d'!J44</f>
        <v>3.7284572596824425E-2</v>
      </c>
      <c r="K19" s="331"/>
      <c r="L19" s="232"/>
      <c r="M19" s="332">
        <f>E19/'Table 1.2a-d'!L44</f>
        <v>6.7719786988453559E-2</v>
      </c>
      <c r="N19" s="332"/>
      <c r="O19" s="332">
        <f>'Table 1.4'!F19/'Table 1.2a-d'!L44</f>
        <v>7.5608687184876164E-2</v>
      </c>
      <c r="P19" s="332"/>
    </row>
    <row r="20" spans="1:16" ht="13" x14ac:dyDescent="0.3">
      <c r="A20" s="233" t="s">
        <v>179</v>
      </c>
      <c r="B20" s="234"/>
      <c r="H20" s="235"/>
      <c r="M20" s="236"/>
    </row>
    <row r="21" spans="1:16" ht="13" x14ac:dyDescent="0.3">
      <c r="A21" s="233" t="s">
        <v>308</v>
      </c>
      <c r="B21" s="234"/>
    </row>
    <row r="22" spans="1:16" ht="13" x14ac:dyDescent="0.3">
      <c r="A22" s="233" t="s">
        <v>296</v>
      </c>
      <c r="B22" s="234"/>
    </row>
    <row r="23" spans="1:16" x14ac:dyDescent="0.25">
      <c r="A23" s="237" t="s">
        <v>263</v>
      </c>
    </row>
  </sheetData>
  <mergeCells count="63">
    <mergeCell ref="H18:I18"/>
    <mergeCell ref="J18:K18"/>
    <mergeCell ref="H17:I17"/>
    <mergeCell ref="J17:K17"/>
    <mergeCell ref="H14:I14"/>
    <mergeCell ref="J14:K14"/>
    <mergeCell ref="H15:I15"/>
    <mergeCell ref="J15:K15"/>
    <mergeCell ref="H16:I16"/>
    <mergeCell ref="J16:K16"/>
    <mergeCell ref="H11:I11"/>
    <mergeCell ref="J11:K11"/>
    <mergeCell ref="H12:I12"/>
    <mergeCell ref="J12:K12"/>
    <mergeCell ref="H13:I13"/>
    <mergeCell ref="J13:K13"/>
    <mergeCell ref="J8:K8"/>
    <mergeCell ref="H9:I9"/>
    <mergeCell ref="J9:K9"/>
    <mergeCell ref="H10:I10"/>
    <mergeCell ref="J10:K10"/>
    <mergeCell ref="O16:P16"/>
    <mergeCell ref="M16:N16"/>
    <mergeCell ref="B6:F6"/>
    <mergeCell ref="H6:P6"/>
    <mergeCell ref="B3:H3"/>
    <mergeCell ref="H5:I5"/>
    <mergeCell ref="J5:K5"/>
    <mergeCell ref="M5:N5"/>
    <mergeCell ref="O5:P5"/>
    <mergeCell ref="B4:C4"/>
    <mergeCell ref="E4:F4"/>
    <mergeCell ref="H4:K4"/>
    <mergeCell ref="M4:P4"/>
    <mergeCell ref="H7:I7"/>
    <mergeCell ref="J7:K7"/>
    <mergeCell ref="H8:I8"/>
    <mergeCell ref="O8:P8"/>
    <mergeCell ref="M8:N8"/>
    <mergeCell ref="O7:P7"/>
    <mergeCell ref="M7:N7"/>
    <mergeCell ref="O12:P12"/>
    <mergeCell ref="M12:N12"/>
    <mergeCell ref="O11:P11"/>
    <mergeCell ref="M11:N11"/>
    <mergeCell ref="O10:P10"/>
    <mergeCell ref="M10:N10"/>
    <mergeCell ref="H19:I19"/>
    <mergeCell ref="J19:K19"/>
    <mergeCell ref="M19:N19"/>
    <mergeCell ref="O19:P19"/>
    <mergeCell ref="O9:P9"/>
    <mergeCell ref="M9:N9"/>
    <mergeCell ref="O15:P15"/>
    <mergeCell ref="M15:N15"/>
    <mergeCell ref="O14:P14"/>
    <mergeCell ref="M14:N14"/>
    <mergeCell ref="O13:P13"/>
    <mergeCell ref="M13:N13"/>
    <mergeCell ref="O18:P18"/>
    <mergeCell ref="M18:N18"/>
    <mergeCell ref="O17:P17"/>
    <mergeCell ref="M17:N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zoomScaleNormal="100" zoomScaleSheetLayoutView="115" workbookViewId="0"/>
  </sheetViews>
  <sheetFormatPr defaultColWidth="9.1796875" defaultRowHeight="12.5" x14ac:dyDescent="0.25"/>
  <cols>
    <col min="1" max="1" width="8.26953125" style="119" customWidth="1"/>
    <col min="2" max="2" width="9.7265625" style="119" customWidth="1"/>
    <col min="3" max="3" width="9.81640625" style="119" customWidth="1"/>
    <col min="4" max="5" width="11.54296875" style="119" customWidth="1"/>
    <col min="6" max="6" width="11" style="119" customWidth="1"/>
    <col min="7" max="7" width="10.1796875" style="119" customWidth="1"/>
    <col min="8" max="9" width="8.7265625" style="119" customWidth="1"/>
    <col min="10" max="10" width="40.54296875" style="119" customWidth="1"/>
    <col min="11" max="16384" width="9.1796875" style="119"/>
  </cols>
  <sheetData>
    <row r="1" spans="1:10" x14ac:dyDescent="0.25">
      <c r="A1" s="164"/>
      <c r="B1" s="164"/>
      <c r="C1" s="164"/>
      <c r="D1" s="164"/>
      <c r="E1" s="164"/>
      <c r="F1" s="164"/>
      <c r="G1" s="164"/>
      <c r="H1" s="164"/>
      <c r="I1" s="176"/>
      <c r="J1" s="176"/>
    </row>
    <row r="2" spans="1:10" x14ac:dyDescent="0.25">
      <c r="A2" s="205" t="s">
        <v>276</v>
      </c>
      <c r="B2" s="175"/>
      <c r="C2" s="175"/>
      <c r="D2" s="175"/>
      <c r="E2" s="175"/>
      <c r="F2" s="175"/>
      <c r="G2" s="175"/>
      <c r="H2" s="164"/>
      <c r="I2" s="176"/>
      <c r="J2" s="176"/>
    </row>
    <row r="3" spans="1:10" ht="37.5" x14ac:dyDescent="0.25">
      <c r="A3" s="206" t="s">
        <v>180</v>
      </c>
      <c r="B3" s="125" t="s">
        <v>181</v>
      </c>
      <c r="C3" s="125" t="s">
        <v>182</v>
      </c>
      <c r="D3" s="125" t="s">
        <v>183</v>
      </c>
      <c r="E3" s="125" t="s">
        <v>184</v>
      </c>
      <c r="F3" s="125" t="s">
        <v>97</v>
      </c>
      <c r="G3" s="125" t="s">
        <v>185</v>
      </c>
      <c r="H3" s="141"/>
      <c r="I3" s="141"/>
      <c r="J3" s="176"/>
    </row>
    <row r="4" spans="1:10" ht="13" x14ac:dyDescent="0.3">
      <c r="A4" s="312" t="s">
        <v>186</v>
      </c>
      <c r="B4" s="312"/>
      <c r="C4" s="312"/>
      <c r="D4" s="312"/>
      <c r="E4" s="312"/>
      <c r="F4" s="312"/>
      <c r="G4" s="312"/>
      <c r="H4" s="122"/>
      <c r="I4" s="122"/>
      <c r="J4" s="176"/>
    </row>
    <row r="5" spans="1:10" x14ac:dyDescent="0.25">
      <c r="A5" s="207">
        <v>35200</v>
      </c>
      <c r="B5" s="203">
        <v>1088.1285930408474</v>
      </c>
      <c r="C5" s="203">
        <v>1418.4787443267778</v>
      </c>
      <c r="D5" s="203">
        <v>1190.3628971255675</v>
      </c>
      <c r="E5" s="203">
        <v>1486.9312783661121</v>
      </c>
      <c r="F5" s="203">
        <v>864.99111195158866</v>
      </c>
      <c r="G5" s="203">
        <v>1020.0316565809383</v>
      </c>
      <c r="H5" s="208"/>
      <c r="I5" s="208"/>
      <c r="J5" s="176"/>
    </row>
    <row r="6" spans="1:10" x14ac:dyDescent="0.25">
      <c r="A6" s="207">
        <v>35930</v>
      </c>
      <c r="B6" s="203">
        <v>1128.0293502613895</v>
      </c>
      <c r="C6" s="203">
        <v>1478.4100821508594</v>
      </c>
      <c r="D6" s="203">
        <v>1863.0213965646008</v>
      </c>
      <c r="E6" s="203">
        <v>1789.6450709484693</v>
      </c>
      <c r="F6" s="203" t="s">
        <v>279</v>
      </c>
      <c r="G6" s="203">
        <v>1071.1539208364454</v>
      </c>
      <c r="H6" s="208"/>
      <c r="I6" s="208"/>
      <c r="J6" s="176"/>
    </row>
    <row r="7" spans="1:10" x14ac:dyDescent="0.25">
      <c r="A7" s="207">
        <v>36661</v>
      </c>
      <c r="B7" s="203">
        <v>1089.0001080302486</v>
      </c>
      <c r="C7" s="203">
        <v>1592.7875045012606</v>
      </c>
      <c r="D7" s="203">
        <v>1852.2989557075985</v>
      </c>
      <c r="E7" s="203">
        <v>1843.3269355419523</v>
      </c>
      <c r="F7" s="203"/>
      <c r="G7" s="203">
        <v>1105.0820309686712</v>
      </c>
      <c r="H7" s="208"/>
      <c r="I7" s="208"/>
      <c r="J7" s="176"/>
    </row>
    <row r="8" spans="1:10" x14ac:dyDescent="0.25">
      <c r="A8" s="207">
        <v>37391</v>
      </c>
      <c r="B8" s="203">
        <v>1171.9897291941877</v>
      </c>
      <c r="C8" s="203">
        <v>1594.7381770145312</v>
      </c>
      <c r="D8" s="203">
        <v>1350.3731175693526</v>
      </c>
      <c r="E8" s="203">
        <v>1553.4414134742406</v>
      </c>
      <c r="F8" s="203"/>
      <c r="G8" s="203">
        <v>1083.0309114927345</v>
      </c>
      <c r="H8" s="208"/>
      <c r="I8" s="208"/>
      <c r="J8" s="176"/>
    </row>
    <row r="9" spans="1:10" x14ac:dyDescent="0.25">
      <c r="A9" s="207">
        <v>38122</v>
      </c>
      <c r="B9" s="203">
        <v>1150.9649342517221</v>
      </c>
      <c r="C9" s="203">
        <v>1689.210300563557</v>
      </c>
      <c r="D9" s="203" t="s">
        <v>281</v>
      </c>
      <c r="E9" s="203">
        <v>1563.6638697557926</v>
      </c>
      <c r="F9" s="203"/>
      <c r="G9" s="203">
        <v>1113.4334690043834</v>
      </c>
      <c r="H9" s="208"/>
      <c r="I9" s="208"/>
      <c r="J9" s="176"/>
    </row>
    <row r="10" spans="1:10" x14ac:dyDescent="0.25">
      <c r="A10" s="209">
        <v>2006</v>
      </c>
      <c r="B10" s="203">
        <v>1265.064721563981</v>
      </c>
      <c r="C10" s="203">
        <v>1995.9755331753554</v>
      </c>
      <c r="D10" s="203">
        <v>1517.3814277251186</v>
      </c>
      <c r="E10" s="203">
        <v>1638.1091232227488</v>
      </c>
      <c r="F10" s="203"/>
      <c r="G10" s="203">
        <v>1145.3117594786729</v>
      </c>
      <c r="H10" s="208"/>
      <c r="I10" s="208"/>
      <c r="J10" s="176"/>
    </row>
    <row r="11" spans="1:10" x14ac:dyDescent="0.25">
      <c r="A11" s="209">
        <v>39583</v>
      </c>
      <c r="B11" s="203">
        <v>1270.5652936264962</v>
      </c>
      <c r="C11" s="203">
        <v>1798.6264124686895</v>
      </c>
      <c r="D11" s="203">
        <v>1836.961870303368</v>
      </c>
      <c r="E11" s="203">
        <v>1716.7219871973284</v>
      </c>
      <c r="F11" s="203">
        <v>1444.5794878931256</v>
      </c>
      <c r="G11" s="203">
        <v>1197.5578346785419</v>
      </c>
      <c r="H11" s="208"/>
      <c r="I11" s="208"/>
      <c r="J11" s="176"/>
    </row>
    <row r="12" spans="1:10" x14ac:dyDescent="0.25">
      <c r="A12" s="209">
        <v>40313</v>
      </c>
      <c r="B12" s="203">
        <v>1185.480348193089</v>
      </c>
      <c r="C12" s="203">
        <v>1956.7865998417303</v>
      </c>
      <c r="D12" s="203">
        <v>2254.3967290952255</v>
      </c>
      <c r="E12" s="203">
        <v>2068.3903983117912</v>
      </c>
      <c r="F12" s="203">
        <v>757.78979161171196</v>
      </c>
      <c r="G12" s="203">
        <v>1203.7089686098655</v>
      </c>
      <c r="H12" s="208"/>
      <c r="I12" s="208"/>
      <c r="J12" s="176"/>
    </row>
    <row r="13" spans="1:10" x14ac:dyDescent="0.25">
      <c r="A13" s="209">
        <v>41044</v>
      </c>
      <c r="B13" s="203">
        <v>1211.0453113278322</v>
      </c>
      <c r="C13" s="203">
        <v>2125.5009002250563</v>
      </c>
      <c r="D13" s="203">
        <v>1805.8705176294077</v>
      </c>
      <c r="E13" s="203">
        <v>1900.1491372843213</v>
      </c>
      <c r="F13" s="203">
        <v>1395.958364591148</v>
      </c>
      <c r="G13" s="203">
        <v>1269.5873968492124</v>
      </c>
      <c r="H13" s="208"/>
      <c r="I13" s="208"/>
      <c r="J13" s="176"/>
    </row>
    <row r="14" spans="1:10" x14ac:dyDescent="0.25">
      <c r="A14" s="107">
        <v>2014</v>
      </c>
      <c r="B14" s="203">
        <v>1334.7661985241607</v>
      </c>
      <c r="C14" s="203">
        <v>2107.560914068079</v>
      </c>
      <c r="D14" s="203">
        <v>1998.2327303023089</v>
      </c>
      <c r="E14" s="203">
        <v>1657.4913592001903</v>
      </c>
      <c r="F14" s="203" t="s">
        <v>280</v>
      </c>
      <c r="G14" s="203">
        <v>1280.8294691740061</v>
      </c>
      <c r="H14" s="208"/>
      <c r="I14" s="208"/>
      <c r="J14" s="176"/>
    </row>
    <row r="15" spans="1:10" x14ac:dyDescent="0.25">
      <c r="A15" s="107">
        <v>2016</v>
      </c>
      <c r="B15" s="203">
        <v>1329.0200138504154</v>
      </c>
      <c r="C15" s="203">
        <v>2179.9096952908585</v>
      </c>
      <c r="D15" s="203"/>
      <c r="E15" s="203">
        <v>1937.9145429362879</v>
      </c>
      <c r="F15" s="203">
        <v>1324.3537396121883</v>
      </c>
      <c r="G15" s="203">
        <v>1294.1857340720219</v>
      </c>
      <c r="H15" s="208"/>
      <c r="I15" s="208"/>
      <c r="J15" s="176"/>
    </row>
    <row r="16" spans="1:10" x14ac:dyDescent="0.25">
      <c r="A16" s="107">
        <v>2018</v>
      </c>
      <c r="B16" s="203">
        <v>1391.4583166332663</v>
      </c>
      <c r="C16" s="203">
        <v>2061.5941883767532</v>
      </c>
      <c r="D16" s="203">
        <v>1609.7078156312623</v>
      </c>
      <c r="E16" s="203">
        <v>1948.1253841015362</v>
      </c>
      <c r="F16" s="203" t="s">
        <v>282</v>
      </c>
      <c r="G16" s="203">
        <v>1313.0559786239146</v>
      </c>
      <c r="H16" s="208"/>
      <c r="I16" s="208"/>
      <c r="J16" s="176"/>
    </row>
    <row r="17" spans="1:10" x14ac:dyDescent="0.25">
      <c r="A17" s="108">
        <v>2021</v>
      </c>
      <c r="B17" s="204">
        <v>1441.1</v>
      </c>
      <c r="C17" s="204">
        <v>2274.1999999999998</v>
      </c>
      <c r="D17" s="204">
        <v>2166.4</v>
      </c>
      <c r="E17" s="204">
        <v>2009.4</v>
      </c>
      <c r="F17" s="204">
        <v>1705.5</v>
      </c>
      <c r="G17" s="204">
        <v>1357.5</v>
      </c>
      <c r="H17" s="208"/>
      <c r="I17" s="208"/>
      <c r="J17" s="176"/>
    </row>
    <row r="18" spans="1:10" ht="13.5" customHeight="1" x14ac:dyDescent="0.25">
      <c r="A18" s="210" t="s">
        <v>187</v>
      </c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ht="13.5" customHeight="1" x14ac:dyDescent="0.25">
      <c r="A19" s="210" t="s">
        <v>60</v>
      </c>
      <c r="B19" s="211"/>
      <c r="C19" s="211"/>
      <c r="D19" s="211"/>
      <c r="E19" s="211"/>
      <c r="F19" s="211"/>
      <c r="G19" s="211"/>
      <c r="H19" s="211"/>
      <c r="I19" s="211"/>
      <c r="J19" s="211"/>
    </row>
    <row r="20" spans="1:10" ht="13.5" customHeight="1" x14ac:dyDescent="0.25">
      <c r="A20" s="109" t="s">
        <v>277</v>
      </c>
      <c r="B20" s="109"/>
      <c r="C20" s="109"/>
      <c r="D20" s="109"/>
      <c r="E20" s="109"/>
      <c r="F20" s="109"/>
      <c r="G20" s="109"/>
      <c r="H20" s="110"/>
      <c r="I20" s="110"/>
      <c r="J20" s="110"/>
    </row>
    <row r="21" spans="1:10" ht="13" x14ac:dyDescent="0.3">
      <c r="A21" s="212" t="s">
        <v>315</v>
      </c>
      <c r="B21" s="171"/>
      <c r="C21" s="171"/>
    </row>
    <row r="22" spans="1:10" ht="13" x14ac:dyDescent="0.3">
      <c r="A22" s="180" t="s">
        <v>188</v>
      </c>
    </row>
    <row r="23" spans="1:10" ht="21" customHeight="1" x14ac:dyDescent="0.25"/>
    <row r="24" spans="1:10" x14ac:dyDescent="0.25">
      <c r="A24" s="205" t="s">
        <v>278</v>
      </c>
      <c r="B24" s="213"/>
      <c r="C24" s="213"/>
      <c r="D24" s="213"/>
      <c r="E24" s="214"/>
      <c r="F24" s="214"/>
      <c r="G24" s="214"/>
      <c r="H24" s="214"/>
    </row>
    <row r="25" spans="1:10" ht="37.5" x14ac:dyDescent="0.25">
      <c r="A25" s="206" t="s">
        <v>180</v>
      </c>
      <c r="B25" s="125" t="s">
        <v>189</v>
      </c>
      <c r="C25" s="125" t="s">
        <v>190</v>
      </c>
      <c r="D25" s="125" t="s">
        <v>185</v>
      </c>
      <c r="E25" s="141"/>
      <c r="F25" s="141"/>
      <c r="G25" s="176"/>
      <c r="H25" s="141"/>
      <c r="I25" s="141"/>
      <c r="J25" s="176"/>
    </row>
    <row r="26" spans="1:10" ht="13" x14ac:dyDescent="0.3">
      <c r="A26" s="312" t="s">
        <v>186</v>
      </c>
      <c r="B26" s="312"/>
      <c r="C26" s="312"/>
      <c r="D26" s="312"/>
      <c r="E26" s="122"/>
      <c r="F26" s="122"/>
      <c r="G26" s="176"/>
      <c r="H26" s="122"/>
      <c r="I26" s="122"/>
      <c r="J26" s="176"/>
    </row>
    <row r="27" spans="1:10" x14ac:dyDescent="0.25">
      <c r="A27" s="207">
        <v>35200</v>
      </c>
      <c r="B27" s="203">
        <v>1441.9481845688354</v>
      </c>
      <c r="C27" s="203">
        <v>1357.493759455371</v>
      </c>
      <c r="D27" s="203">
        <v>1020.0316565809383</v>
      </c>
      <c r="E27" s="208"/>
      <c r="F27" s="208"/>
      <c r="G27" s="176"/>
      <c r="H27" s="208"/>
      <c r="I27" s="208"/>
      <c r="J27" s="176"/>
    </row>
    <row r="28" spans="1:10" x14ac:dyDescent="0.25">
      <c r="A28" s="207">
        <v>35930</v>
      </c>
      <c r="B28" s="203">
        <v>1679.4050410754298</v>
      </c>
      <c r="C28" s="203">
        <v>1463.4890589992535</v>
      </c>
      <c r="D28" s="203">
        <v>1071.1539208364454</v>
      </c>
      <c r="E28" s="208"/>
      <c r="F28" s="215"/>
      <c r="G28" s="176"/>
      <c r="H28" s="208"/>
      <c r="I28" s="208"/>
      <c r="J28" s="176"/>
    </row>
    <row r="29" spans="1:10" x14ac:dyDescent="0.25">
      <c r="A29" s="207">
        <v>36661</v>
      </c>
      <c r="B29" s="203">
        <v>1809.4702556715883</v>
      </c>
      <c r="C29" s="203">
        <v>1545.3881526827513</v>
      </c>
      <c r="D29" s="203">
        <v>1105.0820309686712</v>
      </c>
      <c r="E29" s="208"/>
      <c r="F29" s="145"/>
      <c r="G29" s="176"/>
      <c r="H29" s="208"/>
      <c r="I29" s="208"/>
      <c r="J29" s="176"/>
    </row>
    <row r="30" spans="1:10" x14ac:dyDescent="0.25">
      <c r="A30" s="207">
        <v>37391</v>
      </c>
      <c r="B30" s="203">
        <v>1764.8932628797888</v>
      </c>
      <c r="C30" s="203">
        <v>1698.2905878467639</v>
      </c>
      <c r="D30" s="203">
        <v>1083.0309114927345</v>
      </c>
      <c r="E30" s="208"/>
      <c r="F30" s="145"/>
      <c r="G30" s="176"/>
      <c r="H30" s="208"/>
      <c r="I30" s="208"/>
      <c r="J30" s="176"/>
    </row>
    <row r="31" spans="1:10" x14ac:dyDescent="0.25">
      <c r="A31" s="207">
        <v>38122</v>
      </c>
      <c r="B31" s="203">
        <v>1802.2462429555419</v>
      </c>
      <c r="C31" s="203">
        <v>1655.358390732624</v>
      </c>
      <c r="D31" s="203">
        <v>1113.4334690043834</v>
      </c>
      <c r="E31" s="208"/>
      <c r="F31" s="145"/>
      <c r="G31" s="176"/>
      <c r="H31" s="208"/>
      <c r="I31" s="208"/>
      <c r="J31" s="176"/>
    </row>
    <row r="32" spans="1:10" x14ac:dyDescent="0.25">
      <c r="A32" s="209">
        <v>2006</v>
      </c>
      <c r="B32" s="203">
        <v>1895.9957345971561</v>
      </c>
      <c r="C32" s="203">
        <v>1592.9928909952605</v>
      </c>
      <c r="D32" s="203">
        <v>1145.3117594786729</v>
      </c>
      <c r="E32" s="208"/>
      <c r="F32" s="145"/>
      <c r="G32" s="176"/>
      <c r="H32" s="208"/>
      <c r="I32" s="208"/>
      <c r="J32" s="176"/>
    </row>
    <row r="33" spans="1:16" x14ac:dyDescent="0.25">
      <c r="A33" s="209">
        <v>39583</v>
      </c>
      <c r="B33" s="203">
        <v>1988.6028110214311</v>
      </c>
      <c r="C33" s="203">
        <v>2360.8361814639584</v>
      </c>
      <c r="D33" s="203">
        <v>1197.5578346785419</v>
      </c>
      <c r="E33" s="208"/>
      <c r="F33" s="208"/>
      <c r="G33" s="176"/>
      <c r="H33" s="208"/>
      <c r="I33" s="208"/>
      <c r="J33" s="176"/>
    </row>
    <row r="34" spans="1:16" x14ac:dyDescent="0.25">
      <c r="A34" s="209">
        <v>40313</v>
      </c>
      <c r="B34" s="203">
        <v>2136.2207069374836</v>
      </c>
      <c r="C34" s="203">
        <v>1601.5145080453706</v>
      </c>
      <c r="D34" s="203">
        <v>1203.7089686098655</v>
      </c>
      <c r="E34" s="208"/>
      <c r="F34" s="208"/>
      <c r="G34" s="176"/>
      <c r="H34" s="208"/>
      <c r="I34" s="208"/>
      <c r="J34" s="176"/>
    </row>
    <row r="35" spans="1:16" x14ac:dyDescent="0.25">
      <c r="A35" s="209">
        <v>41044</v>
      </c>
      <c r="B35" s="203">
        <v>2245.8765941485376</v>
      </c>
      <c r="C35" s="203">
        <v>2409.1596399099781</v>
      </c>
      <c r="D35" s="203">
        <v>1269.5873968492124</v>
      </c>
      <c r="E35" s="107"/>
      <c r="F35" s="208"/>
      <c r="G35" s="176"/>
      <c r="H35" s="208"/>
      <c r="I35" s="208"/>
      <c r="J35" s="176"/>
    </row>
    <row r="36" spans="1:16" x14ac:dyDescent="0.25">
      <c r="A36" s="107">
        <v>2014</v>
      </c>
      <c r="B36" s="203">
        <v>2311.6700309450134</v>
      </c>
      <c r="C36" s="203">
        <v>2021.6202332777909</v>
      </c>
      <c r="D36" s="203">
        <v>1280.8294691740061</v>
      </c>
      <c r="E36" s="208"/>
      <c r="F36" s="208"/>
      <c r="G36" s="176"/>
      <c r="H36" s="208"/>
      <c r="I36" s="208"/>
      <c r="J36" s="176"/>
    </row>
    <row r="37" spans="1:16" x14ac:dyDescent="0.25">
      <c r="A37" s="107">
        <v>2016</v>
      </c>
      <c r="B37" s="203">
        <v>2256.1978531855952</v>
      </c>
      <c r="C37" s="203">
        <v>2186.4207756232686</v>
      </c>
      <c r="D37" s="203">
        <v>1294.1857340720219</v>
      </c>
      <c r="E37" s="208"/>
      <c r="F37" s="208"/>
      <c r="G37" s="176"/>
      <c r="H37" s="208"/>
      <c r="I37" s="208"/>
      <c r="J37" s="176"/>
    </row>
    <row r="38" spans="1:16" x14ac:dyDescent="0.25">
      <c r="A38" s="107">
        <v>2018</v>
      </c>
      <c r="B38" s="203">
        <v>2177.5752171008685</v>
      </c>
      <c r="C38" s="203">
        <v>2044.4273213092849</v>
      </c>
      <c r="D38" s="203">
        <v>1313.0559786239146</v>
      </c>
      <c r="E38" s="208"/>
      <c r="F38" s="208"/>
      <c r="G38" s="176"/>
      <c r="H38" s="208"/>
      <c r="I38" s="208"/>
      <c r="J38" s="176"/>
    </row>
    <row r="39" spans="1:16" x14ac:dyDescent="0.25">
      <c r="A39" s="108">
        <v>2021</v>
      </c>
      <c r="B39" s="204">
        <v>2392.9</v>
      </c>
      <c r="C39" s="204">
        <v>2166.1999999999998</v>
      </c>
      <c r="D39" s="204">
        <v>1357.5</v>
      </c>
      <c r="E39" s="208"/>
      <c r="F39" s="208"/>
      <c r="G39" s="176"/>
      <c r="H39" s="208"/>
      <c r="I39" s="208"/>
      <c r="J39" s="176"/>
    </row>
    <row r="40" spans="1:16" x14ac:dyDescent="0.25">
      <c r="A40" s="210" t="s">
        <v>60</v>
      </c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6" ht="12.75" customHeight="1" x14ac:dyDescent="0.25">
      <c r="A41" s="109" t="s">
        <v>277</v>
      </c>
      <c r="B41" s="109"/>
      <c r="C41" s="109"/>
      <c r="D41" s="109"/>
      <c r="E41" s="109"/>
      <c r="F41" s="109"/>
      <c r="G41" s="109"/>
      <c r="H41" s="111"/>
      <c r="I41" s="111"/>
      <c r="J41" s="111"/>
    </row>
    <row r="42" spans="1:16" ht="13" x14ac:dyDescent="0.3">
      <c r="A42" s="212" t="s">
        <v>315</v>
      </c>
      <c r="B42" s="171"/>
      <c r="C42" s="171"/>
      <c r="D42" s="180"/>
      <c r="E42" s="180"/>
      <c r="F42" s="180"/>
      <c r="G42" s="180"/>
    </row>
    <row r="43" spans="1:16" ht="13" x14ac:dyDescent="0.3">
      <c r="A43" s="180" t="s">
        <v>188</v>
      </c>
      <c r="B43" s="180"/>
      <c r="C43" s="180"/>
      <c r="D43" s="180"/>
      <c r="E43" s="180"/>
      <c r="F43" s="180"/>
      <c r="G43" s="180"/>
    </row>
    <row r="44" spans="1:16" ht="13" x14ac:dyDescent="0.25">
      <c r="A44" s="112"/>
      <c r="B44" s="112"/>
      <c r="C44" s="112"/>
      <c r="D44" s="112"/>
      <c r="E44" s="112"/>
      <c r="F44" s="112"/>
      <c r="G44" s="112"/>
    </row>
    <row r="45" spans="1:16" x14ac:dyDescent="0.25">
      <c r="A45" s="205" t="s">
        <v>283</v>
      </c>
      <c r="B45" s="175"/>
      <c r="C45" s="175"/>
      <c r="D45" s="175"/>
      <c r="E45" s="175"/>
      <c r="F45" s="175"/>
      <c r="G45" s="164"/>
      <c r="H45" s="164"/>
      <c r="I45" s="176"/>
      <c r="J45" s="176"/>
    </row>
    <row r="46" spans="1:16" ht="100" x14ac:dyDescent="0.25">
      <c r="A46" s="206" t="s">
        <v>180</v>
      </c>
      <c r="B46" s="125" t="s">
        <v>121</v>
      </c>
      <c r="C46" s="125" t="s">
        <v>191</v>
      </c>
      <c r="D46" s="125" t="s">
        <v>192</v>
      </c>
      <c r="E46" s="125" t="s">
        <v>122</v>
      </c>
      <c r="F46" s="125" t="s">
        <v>185</v>
      </c>
      <c r="G46" s="176"/>
      <c r="H46" s="141"/>
      <c r="I46" s="141"/>
      <c r="J46" s="176"/>
      <c r="O46" s="141"/>
      <c r="P46" s="176"/>
    </row>
    <row r="47" spans="1:16" ht="13" x14ac:dyDescent="0.3">
      <c r="A47" s="312" t="s">
        <v>186</v>
      </c>
      <c r="B47" s="312"/>
      <c r="C47" s="312"/>
      <c r="D47" s="312"/>
      <c r="E47" s="312"/>
      <c r="F47" s="181"/>
      <c r="G47" s="176"/>
      <c r="H47" s="122"/>
      <c r="I47" s="122"/>
      <c r="J47" s="176"/>
      <c r="O47" s="122"/>
      <c r="P47" s="176"/>
    </row>
    <row r="48" spans="1:16" x14ac:dyDescent="0.25">
      <c r="A48" s="207">
        <v>35200</v>
      </c>
      <c r="B48" s="203">
        <v>1434.3028366111955</v>
      </c>
      <c r="C48" s="203">
        <v>1234.8125945537067</v>
      </c>
      <c r="D48" s="203"/>
      <c r="E48" s="203"/>
      <c r="F48" s="203">
        <v>1020.0316565809383</v>
      </c>
      <c r="G48" s="176"/>
      <c r="H48" s="208"/>
      <c r="I48" s="208"/>
      <c r="J48" s="176"/>
      <c r="O48" s="208"/>
      <c r="P48" s="176"/>
    </row>
    <row r="49" spans="1:16" x14ac:dyDescent="0.25">
      <c r="A49" s="207">
        <v>35930</v>
      </c>
      <c r="B49" s="203">
        <v>1710.8269604182231</v>
      </c>
      <c r="C49" s="203">
        <v>1524.4019417475731</v>
      </c>
      <c r="D49" s="203"/>
      <c r="E49" s="203"/>
      <c r="F49" s="203">
        <v>1071.1539208364454</v>
      </c>
      <c r="G49" s="176"/>
      <c r="H49" s="208"/>
      <c r="I49" s="208"/>
      <c r="J49" s="176"/>
      <c r="O49" s="208"/>
      <c r="P49" s="176"/>
    </row>
    <row r="50" spans="1:16" x14ac:dyDescent="0.25">
      <c r="A50" s="207">
        <v>36661</v>
      </c>
      <c r="B50" s="203">
        <v>1799.6518185091827</v>
      </c>
      <c r="C50" s="203">
        <v>1684.0312567518906</v>
      </c>
      <c r="D50" s="203"/>
      <c r="E50" s="203"/>
      <c r="F50" s="203">
        <v>1105.0820309686712</v>
      </c>
      <c r="G50" s="176"/>
      <c r="H50" s="208"/>
      <c r="I50" s="208"/>
      <c r="J50" s="176"/>
      <c r="O50" s="208"/>
      <c r="P50" s="176"/>
    </row>
    <row r="51" spans="1:16" x14ac:dyDescent="0.25">
      <c r="A51" s="207">
        <v>37391</v>
      </c>
      <c r="B51" s="203">
        <v>1711.797424042272</v>
      </c>
      <c r="C51" s="203">
        <v>1412.4735138705416</v>
      </c>
      <c r="D51" s="203"/>
      <c r="E51" s="203"/>
      <c r="F51" s="203">
        <v>1083.0309114927345</v>
      </c>
      <c r="G51" s="176"/>
      <c r="H51" s="208"/>
      <c r="I51" s="208"/>
      <c r="J51" s="176"/>
      <c r="O51" s="208"/>
      <c r="P51" s="176"/>
    </row>
    <row r="52" spans="1:16" x14ac:dyDescent="0.25">
      <c r="A52" s="207">
        <v>38122</v>
      </c>
      <c r="B52" s="203">
        <v>1628.1296806512214</v>
      </c>
      <c r="C52" s="203">
        <v>1417.806293049468</v>
      </c>
      <c r="D52" s="203"/>
      <c r="E52" s="203"/>
      <c r="F52" s="203">
        <v>1113.4334690043834</v>
      </c>
      <c r="G52" s="176"/>
      <c r="H52" s="208"/>
      <c r="I52" s="208"/>
      <c r="J52" s="176"/>
      <c r="O52" s="208"/>
      <c r="P52" s="176"/>
    </row>
    <row r="53" spans="1:16" x14ac:dyDescent="0.25">
      <c r="A53" s="216">
        <v>2006</v>
      </c>
      <c r="B53" s="203">
        <v>1700.631309241706</v>
      </c>
      <c r="C53" s="203">
        <v>1656.6290580568721</v>
      </c>
      <c r="D53" s="203"/>
      <c r="E53" s="203"/>
      <c r="F53" s="203">
        <v>1145.3117594786729</v>
      </c>
      <c r="G53" s="176"/>
      <c r="H53" s="208"/>
      <c r="I53" s="208"/>
      <c r="J53" s="176"/>
      <c r="O53" s="208"/>
      <c r="P53" s="176"/>
    </row>
    <row r="54" spans="1:16" x14ac:dyDescent="0.25">
      <c r="A54" s="209">
        <v>39583</v>
      </c>
      <c r="B54" s="203">
        <v>1740.141942666296</v>
      </c>
      <c r="C54" s="203"/>
      <c r="D54" s="203">
        <v>1598.3138324519903</v>
      </c>
      <c r="E54" s="203"/>
      <c r="F54" s="203">
        <v>1197.5578346785419</v>
      </c>
      <c r="G54" s="176"/>
      <c r="H54" s="208"/>
      <c r="I54" s="208"/>
      <c r="J54" s="176"/>
      <c r="O54" s="208"/>
      <c r="P54" s="176"/>
    </row>
    <row r="55" spans="1:16" x14ac:dyDescent="0.25">
      <c r="A55" s="209">
        <v>40313</v>
      </c>
      <c r="B55" s="203">
        <v>1775.2444209970981</v>
      </c>
      <c r="C55" s="203"/>
      <c r="D55" s="203">
        <v>1671.5768926404642</v>
      </c>
      <c r="E55" s="203"/>
      <c r="F55" s="203">
        <v>1203.7089686098655</v>
      </c>
      <c r="G55" s="176"/>
      <c r="H55" s="208"/>
      <c r="I55" s="208"/>
      <c r="J55" s="176"/>
      <c r="O55" s="203"/>
      <c r="P55" s="176"/>
    </row>
    <row r="56" spans="1:16" x14ac:dyDescent="0.25">
      <c r="A56" s="209">
        <v>41044</v>
      </c>
      <c r="B56" s="203">
        <v>1731.4585896474123</v>
      </c>
      <c r="C56" s="203"/>
      <c r="D56" s="203">
        <v>1695.6045011252816</v>
      </c>
      <c r="E56" s="203">
        <v>1553.3636909227309</v>
      </c>
      <c r="F56" s="203">
        <v>1269.5873968492124</v>
      </c>
      <c r="G56" s="176"/>
      <c r="H56" s="208"/>
      <c r="I56" s="208"/>
      <c r="J56" s="176"/>
      <c r="O56" s="203"/>
      <c r="P56" s="176"/>
    </row>
    <row r="57" spans="1:16" x14ac:dyDescent="0.25">
      <c r="A57" s="107">
        <v>2014</v>
      </c>
      <c r="B57" s="203">
        <v>2005.2825517733872</v>
      </c>
      <c r="C57" s="203"/>
      <c r="D57" s="203">
        <v>1827.4703880028562</v>
      </c>
      <c r="E57" s="203">
        <v>1503.9619138300404</v>
      </c>
      <c r="F57" s="203">
        <v>1280.8294691740061</v>
      </c>
      <c r="G57" s="176"/>
      <c r="H57" s="208"/>
      <c r="I57" s="208"/>
      <c r="J57" s="176"/>
      <c r="O57" s="203"/>
      <c r="P57" s="176"/>
    </row>
    <row r="58" spans="1:16" x14ac:dyDescent="0.25">
      <c r="A58" s="107">
        <v>2016</v>
      </c>
      <c r="B58" s="203">
        <v>2216.2632271468142</v>
      </c>
      <c r="C58" s="203"/>
      <c r="D58" s="203">
        <v>1752.9998614958449</v>
      </c>
      <c r="E58" s="203">
        <v>1313.8274930747921</v>
      </c>
      <c r="F58" s="203">
        <v>1294.1857340720219</v>
      </c>
      <c r="G58" s="176"/>
      <c r="H58" s="208"/>
      <c r="I58" s="208"/>
      <c r="J58" s="176"/>
      <c r="O58" s="203"/>
      <c r="P58" s="176"/>
    </row>
    <row r="59" spans="1:16" x14ac:dyDescent="0.25">
      <c r="A59" s="107">
        <v>2018</v>
      </c>
      <c r="B59" s="203">
        <v>2173.1788243152969</v>
      </c>
      <c r="C59" s="203"/>
      <c r="D59" s="203">
        <v>1674.6069472277889</v>
      </c>
      <c r="E59" s="203">
        <v>1347.1803607214429</v>
      </c>
      <c r="F59" s="203">
        <v>1313.0559786239146</v>
      </c>
      <c r="G59" s="176"/>
      <c r="H59" s="208"/>
      <c r="I59" s="208"/>
      <c r="J59" s="176"/>
      <c r="O59" s="203"/>
      <c r="P59" s="176"/>
    </row>
    <row r="60" spans="1:16" x14ac:dyDescent="0.25">
      <c r="A60" s="108">
        <v>2021</v>
      </c>
      <c r="B60" s="204">
        <v>2032.9</v>
      </c>
      <c r="C60" s="204"/>
      <c r="D60" s="204">
        <v>1545.9</v>
      </c>
      <c r="E60" s="204">
        <v>1910.3</v>
      </c>
      <c r="F60" s="204">
        <v>1357.5</v>
      </c>
      <c r="G60" s="176"/>
      <c r="H60" s="208"/>
      <c r="I60" s="208"/>
      <c r="J60" s="176"/>
      <c r="O60" s="203"/>
      <c r="P60" s="176"/>
    </row>
    <row r="61" spans="1:16" x14ac:dyDescent="0.25">
      <c r="A61" s="210" t="s">
        <v>193</v>
      </c>
      <c r="B61" s="211"/>
      <c r="C61" s="211"/>
      <c r="D61" s="211"/>
      <c r="E61" s="211"/>
      <c r="F61" s="211"/>
      <c r="G61" s="211"/>
      <c r="H61" s="211"/>
      <c r="I61" s="211"/>
      <c r="J61" s="211"/>
      <c r="O61" s="176"/>
      <c r="P61" s="176"/>
    </row>
    <row r="62" spans="1:16" ht="12.75" customHeight="1" x14ac:dyDescent="0.25">
      <c r="A62" s="109" t="s">
        <v>277</v>
      </c>
      <c r="B62" s="113"/>
      <c r="C62" s="113"/>
      <c r="D62" s="113"/>
      <c r="E62" s="113"/>
      <c r="F62" s="113"/>
      <c r="G62" s="211"/>
      <c r="H62" s="211"/>
      <c r="I62" s="211"/>
      <c r="J62" s="211"/>
      <c r="O62" s="176"/>
      <c r="P62" s="176"/>
    </row>
    <row r="63" spans="1:16" ht="13" x14ac:dyDescent="0.3">
      <c r="A63" s="212" t="s">
        <v>315</v>
      </c>
      <c r="B63" s="171"/>
      <c r="C63" s="171"/>
      <c r="O63" s="176"/>
      <c r="P63" s="176"/>
    </row>
    <row r="64" spans="1:16" ht="13" x14ac:dyDescent="0.3">
      <c r="A64" s="180" t="s">
        <v>188</v>
      </c>
      <c r="O64" s="176"/>
      <c r="P64" s="176"/>
    </row>
    <row r="65" spans="1:16" x14ac:dyDescent="0.25">
      <c r="A65" s="164"/>
      <c r="O65" s="176"/>
      <c r="P65" s="176"/>
    </row>
    <row r="66" spans="1:16" x14ac:dyDescent="0.25">
      <c r="A66" s="205" t="s">
        <v>284</v>
      </c>
      <c r="B66" s="175"/>
      <c r="C66" s="175"/>
      <c r="D66" s="164"/>
      <c r="E66" s="164"/>
      <c r="F66" s="164"/>
      <c r="G66" s="164"/>
      <c r="H66" s="164"/>
      <c r="I66" s="176"/>
      <c r="J66" s="176"/>
    </row>
    <row r="67" spans="1:16" ht="75" x14ac:dyDescent="0.25">
      <c r="A67" s="206" t="s">
        <v>180</v>
      </c>
      <c r="B67" s="125" t="s">
        <v>130</v>
      </c>
      <c r="C67" s="125" t="s">
        <v>185</v>
      </c>
      <c r="D67" s="176"/>
      <c r="E67" s="141"/>
      <c r="F67" s="141"/>
      <c r="G67" s="176"/>
      <c r="H67" s="141"/>
      <c r="I67" s="141"/>
      <c r="J67" s="176"/>
    </row>
    <row r="68" spans="1:16" ht="13" x14ac:dyDescent="0.3">
      <c r="A68" s="175"/>
      <c r="B68" s="312" t="s">
        <v>186</v>
      </c>
      <c r="C68" s="312"/>
      <c r="E68" s="122"/>
      <c r="F68" s="122"/>
      <c r="G68" s="176"/>
      <c r="H68" s="122"/>
      <c r="I68" s="122"/>
      <c r="J68" s="176"/>
    </row>
    <row r="69" spans="1:16" x14ac:dyDescent="0.25">
      <c r="A69" s="207">
        <v>35200</v>
      </c>
      <c r="B69" s="203">
        <v>1302.1983358547657</v>
      </c>
      <c r="C69" s="203">
        <v>1020.0316565809383</v>
      </c>
      <c r="E69" s="208"/>
      <c r="F69" s="208"/>
      <c r="G69" s="176"/>
      <c r="H69" s="208"/>
      <c r="I69" s="208"/>
      <c r="J69" s="176"/>
    </row>
    <row r="70" spans="1:16" x14ac:dyDescent="0.25">
      <c r="A70" s="207">
        <v>35930</v>
      </c>
      <c r="B70" s="203">
        <v>1417.8482823002244</v>
      </c>
      <c r="C70" s="203">
        <v>1071.1539208364454</v>
      </c>
      <c r="E70" s="208"/>
      <c r="F70" s="215"/>
      <c r="G70" s="176"/>
      <c r="H70" s="208"/>
      <c r="I70" s="208"/>
      <c r="J70" s="176"/>
    </row>
    <row r="71" spans="1:16" x14ac:dyDescent="0.25">
      <c r="A71" s="207">
        <v>36661</v>
      </c>
      <c r="B71" s="203">
        <v>1365.1013323730647</v>
      </c>
      <c r="C71" s="203">
        <v>1105.0820309686712</v>
      </c>
      <c r="E71" s="208"/>
      <c r="F71" s="145"/>
      <c r="G71" s="176"/>
      <c r="H71" s="208"/>
      <c r="I71" s="208"/>
      <c r="J71" s="176"/>
    </row>
    <row r="72" spans="1:16" x14ac:dyDescent="0.25">
      <c r="A72" s="207">
        <v>37391</v>
      </c>
      <c r="B72" s="203">
        <v>1587.2861294583886</v>
      </c>
      <c r="C72" s="203">
        <v>1083.0309114927345</v>
      </c>
      <c r="E72" s="208"/>
      <c r="F72" s="145"/>
      <c r="G72" s="176"/>
      <c r="H72" s="208"/>
      <c r="I72" s="208"/>
      <c r="J72" s="176"/>
    </row>
    <row r="73" spans="1:16" x14ac:dyDescent="0.25">
      <c r="A73" s="207">
        <v>38122</v>
      </c>
      <c r="B73" s="203">
        <v>1502.2888854101443</v>
      </c>
      <c r="C73" s="203">
        <v>1113.4334690043834</v>
      </c>
      <c r="E73" s="208"/>
      <c r="F73" s="145"/>
      <c r="G73" s="176"/>
      <c r="H73" s="208"/>
      <c r="I73" s="208"/>
      <c r="J73" s="176"/>
    </row>
    <row r="74" spans="1:16" x14ac:dyDescent="0.25">
      <c r="A74" s="216">
        <v>2006</v>
      </c>
      <c r="B74" s="203">
        <v>1496.7727784360191</v>
      </c>
      <c r="C74" s="203">
        <v>1145.3117594786729</v>
      </c>
      <c r="E74" s="208"/>
      <c r="F74" s="145"/>
      <c r="G74" s="176"/>
      <c r="H74" s="208"/>
      <c r="I74" s="208"/>
      <c r="J74" s="176"/>
    </row>
    <row r="75" spans="1:16" x14ac:dyDescent="0.25">
      <c r="A75" s="209">
        <v>39583</v>
      </c>
      <c r="B75" s="203">
        <v>1479.3823267464518</v>
      </c>
      <c r="C75" s="203">
        <v>1197.5578346785419</v>
      </c>
      <c r="E75" s="208"/>
      <c r="F75" s="208"/>
      <c r="G75" s="176"/>
      <c r="H75" s="208"/>
      <c r="I75" s="208"/>
      <c r="J75" s="176"/>
    </row>
    <row r="76" spans="1:16" x14ac:dyDescent="0.25">
      <c r="A76" s="209">
        <v>40313</v>
      </c>
      <c r="B76" s="203">
        <v>1749.6995515695066</v>
      </c>
      <c r="C76" s="203">
        <v>1203.7089686098655</v>
      </c>
      <c r="E76" s="208"/>
      <c r="F76" s="208"/>
      <c r="G76" s="176"/>
      <c r="H76" s="208"/>
      <c r="I76" s="208"/>
      <c r="J76" s="176"/>
    </row>
    <row r="77" spans="1:16" x14ac:dyDescent="0.25">
      <c r="A77" s="209">
        <v>41044</v>
      </c>
      <c r="B77" s="203">
        <v>1862.7668417104278</v>
      </c>
      <c r="C77" s="203">
        <v>1269.5873968492124</v>
      </c>
      <c r="E77" s="208"/>
      <c r="F77" s="208"/>
      <c r="G77" s="176"/>
      <c r="H77" s="208"/>
      <c r="I77" s="208"/>
      <c r="J77" s="176"/>
    </row>
    <row r="78" spans="1:16" x14ac:dyDescent="0.25">
      <c r="A78" s="107">
        <v>2014</v>
      </c>
      <c r="B78" s="203">
        <v>1701.5807188764579</v>
      </c>
      <c r="C78" s="203">
        <v>1280.8294691740061</v>
      </c>
      <c r="E78" s="208"/>
      <c r="F78" s="208"/>
      <c r="G78" s="176"/>
      <c r="H78" s="208"/>
      <c r="I78" s="208"/>
      <c r="J78" s="176"/>
    </row>
    <row r="79" spans="1:16" x14ac:dyDescent="0.25">
      <c r="A79" s="107">
        <v>2016</v>
      </c>
      <c r="B79" s="203">
        <v>1785.229709141274</v>
      </c>
      <c r="C79" s="203">
        <v>1294.1857340720219</v>
      </c>
      <c r="E79" s="208"/>
      <c r="F79" s="208"/>
      <c r="G79" s="176"/>
      <c r="H79" s="208"/>
      <c r="I79" s="208"/>
      <c r="J79" s="176"/>
    </row>
    <row r="80" spans="1:16" x14ac:dyDescent="0.25">
      <c r="A80" s="107">
        <v>2018</v>
      </c>
      <c r="B80" s="203">
        <v>1932.5286573146293</v>
      </c>
      <c r="C80" s="203">
        <v>1313.0559786239146</v>
      </c>
      <c r="E80" s="208"/>
      <c r="F80" s="208"/>
      <c r="G80" s="176"/>
      <c r="H80" s="208"/>
      <c r="I80" s="208"/>
      <c r="J80" s="176"/>
    </row>
    <row r="81" spans="1:10" x14ac:dyDescent="0.25">
      <c r="A81" s="108">
        <v>2021</v>
      </c>
      <c r="B81" s="204">
        <v>1989.7</v>
      </c>
      <c r="C81" s="204">
        <v>1357.5</v>
      </c>
      <c r="E81" s="208"/>
      <c r="F81" s="208"/>
      <c r="G81" s="176"/>
      <c r="H81" s="208"/>
      <c r="I81" s="208"/>
      <c r="J81" s="176"/>
    </row>
    <row r="82" spans="1:10" x14ac:dyDescent="0.25">
      <c r="A82" s="210" t="s">
        <v>60</v>
      </c>
      <c r="B82" s="211"/>
      <c r="C82" s="211"/>
      <c r="D82" s="211"/>
      <c r="E82" s="211"/>
      <c r="F82" s="211"/>
      <c r="G82" s="211"/>
      <c r="H82" s="211"/>
      <c r="I82" s="211"/>
      <c r="J82" s="211"/>
    </row>
    <row r="83" spans="1:10" ht="12.75" customHeight="1" x14ac:dyDescent="0.25">
      <c r="A83" s="109" t="s">
        <v>277</v>
      </c>
      <c r="B83" s="113"/>
      <c r="C83" s="113"/>
      <c r="D83" s="113"/>
      <c r="E83" s="113"/>
      <c r="F83" s="113"/>
      <c r="G83" s="211"/>
      <c r="H83" s="211"/>
      <c r="I83" s="211"/>
      <c r="J83" s="211"/>
    </row>
    <row r="84" spans="1:10" ht="13" x14ac:dyDescent="0.3">
      <c r="A84" s="212" t="s">
        <v>315</v>
      </c>
      <c r="B84" s="171"/>
      <c r="C84" s="171"/>
    </row>
    <row r="85" spans="1:10" ht="13" x14ac:dyDescent="0.3">
      <c r="A85" s="180" t="s">
        <v>188</v>
      </c>
    </row>
  </sheetData>
  <mergeCells count="4">
    <mergeCell ref="A4:G4"/>
    <mergeCell ref="A26:D26"/>
    <mergeCell ref="A47:E47"/>
    <mergeCell ref="B68:C68"/>
  </mergeCells>
  <pageMargins left="0.7" right="0.7" top="0.75" bottom="0.75" header="0.3" footer="0.3"/>
  <pageSetup paperSize="9" scale="99" fitToWidth="2" fitToHeight="2" orientation="portrait" r:id="rId1"/>
  <rowBreaks count="1" manualBreakCount="1">
    <brk id="4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"/>
  <sheetViews>
    <sheetView zoomScaleNormal="100" workbookViewId="0"/>
  </sheetViews>
  <sheetFormatPr defaultColWidth="9.1796875" defaultRowHeight="12.5" x14ac:dyDescent="0.25"/>
  <cols>
    <col min="1" max="1" width="8.26953125" style="119" customWidth="1"/>
    <col min="2" max="2" width="13.453125" style="119" customWidth="1"/>
    <col min="3" max="3" width="12.54296875" style="119" customWidth="1"/>
    <col min="4" max="4" width="9.453125" style="119" customWidth="1"/>
    <col min="5" max="5" width="9" style="119" customWidth="1"/>
    <col min="6" max="6" width="8.7265625" style="119" customWidth="1"/>
    <col min="7" max="7" width="10.453125" style="119" customWidth="1"/>
    <col min="8" max="8" width="9.26953125" style="119" customWidth="1"/>
    <col min="9" max="9" width="9.1796875" style="119" customWidth="1"/>
    <col min="10" max="10" width="9.453125" style="119" customWidth="1"/>
    <col min="11" max="11" width="9.54296875" style="119" customWidth="1"/>
    <col min="12" max="16384" width="9.1796875" style="119"/>
  </cols>
  <sheetData>
    <row r="2" spans="1:11" x14ac:dyDescent="0.25">
      <c r="A2" s="164" t="s">
        <v>194</v>
      </c>
      <c r="B2" s="175"/>
      <c r="C2" s="175"/>
      <c r="D2" s="175"/>
      <c r="E2" s="175"/>
      <c r="F2" s="175"/>
      <c r="G2" s="175"/>
      <c r="H2" s="175"/>
      <c r="I2" s="175"/>
      <c r="J2" s="175"/>
      <c r="K2" s="181"/>
    </row>
    <row r="3" spans="1:11" x14ac:dyDescent="0.25">
      <c r="A3" s="182"/>
      <c r="B3" s="344" t="s">
        <v>195</v>
      </c>
      <c r="C3" s="344"/>
      <c r="D3" s="344"/>
      <c r="E3" s="344"/>
      <c r="F3" s="200"/>
      <c r="G3" s="344" t="s">
        <v>196</v>
      </c>
      <c r="H3" s="344"/>
      <c r="I3" s="344"/>
      <c r="J3" s="345" t="s">
        <v>197</v>
      </c>
      <c r="K3" s="345" t="s">
        <v>198</v>
      </c>
    </row>
    <row r="4" spans="1:11" ht="64.400000000000006" customHeight="1" x14ac:dyDescent="0.25">
      <c r="A4" s="201" t="s">
        <v>2</v>
      </c>
      <c r="B4" s="141" t="s">
        <v>199</v>
      </c>
      <c r="C4" s="141" t="s">
        <v>200</v>
      </c>
      <c r="D4" s="141" t="s">
        <v>201</v>
      </c>
      <c r="E4" s="141" t="s">
        <v>202</v>
      </c>
      <c r="F4" s="202" t="s">
        <v>203</v>
      </c>
      <c r="G4" s="141" t="s">
        <v>204</v>
      </c>
      <c r="H4" s="141" t="s">
        <v>205</v>
      </c>
      <c r="I4" s="141" t="s">
        <v>206</v>
      </c>
      <c r="J4" s="346"/>
      <c r="K4" s="346"/>
    </row>
    <row r="5" spans="1:11" ht="13" x14ac:dyDescent="0.25">
      <c r="A5" s="343" t="s">
        <v>207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</row>
    <row r="6" spans="1:11" x14ac:dyDescent="0.25">
      <c r="A6" s="127" t="s">
        <v>35</v>
      </c>
      <c r="B6" s="117"/>
      <c r="C6" s="117">
        <v>79.400000000000006</v>
      </c>
      <c r="D6" s="117"/>
      <c r="E6" s="117"/>
      <c r="F6" s="117"/>
      <c r="G6" s="117">
        <v>108.35</v>
      </c>
      <c r="H6" s="117"/>
      <c r="I6" s="117"/>
      <c r="J6" s="117"/>
      <c r="K6" s="117"/>
    </row>
    <row r="7" spans="1:11" x14ac:dyDescent="0.25">
      <c r="A7" s="127" t="s">
        <v>36</v>
      </c>
      <c r="B7" s="117">
        <v>64.8</v>
      </c>
      <c r="C7" s="117">
        <v>76.05</v>
      </c>
      <c r="D7" s="117"/>
      <c r="E7" s="117"/>
      <c r="F7" s="117"/>
      <c r="G7" s="117">
        <v>102</v>
      </c>
      <c r="H7" s="117"/>
      <c r="I7" s="117"/>
      <c r="J7" s="117"/>
      <c r="K7" s="117"/>
    </row>
    <row r="8" spans="1:11" x14ac:dyDescent="0.25">
      <c r="A8" s="127" t="s">
        <v>37</v>
      </c>
      <c r="B8" s="117">
        <v>65.575000000000003</v>
      </c>
      <c r="C8" s="117">
        <v>72.349999999999994</v>
      </c>
      <c r="D8" s="117">
        <v>90.724999999999994</v>
      </c>
      <c r="E8" s="117"/>
      <c r="F8" s="117"/>
      <c r="G8" s="117">
        <v>100.3</v>
      </c>
      <c r="H8" s="117"/>
      <c r="I8" s="117">
        <v>74.349999999999994</v>
      </c>
      <c r="J8" s="117">
        <v>94.3</v>
      </c>
      <c r="K8" s="117">
        <v>82.325000000000003</v>
      </c>
    </row>
    <row r="9" spans="1:11" x14ac:dyDescent="0.25">
      <c r="A9" s="127" t="s">
        <v>38</v>
      </c>
      <c r="B9" s="117">
        <v>66.174999999999997</v>
      </c>
      <c r="C9" s="117">
        <v>68.275000000000006</v>
      </c>
      <c r="D9" s="117">
        <v>94.199999999999989</v>
      </c>
      <c r="E9" s="117"/>
      <c r="F9" s="117"/>
      <c r="G9" s="117">
        <v>100.3</v>
      </c>
      <c r="H9" s="117"/>
      <c r="I9" s="117">
        <v>69.55</v>
      </c>
      <c r="J9" s="117">
        <v>91.7</v>
      </c>
      <c r="K9" s="117">
        <v>82.25</v>
      </c>
    </row>
    <row r="10" spans="1:11" x14ac:dyDescent="0.25">
      <c r="A10" s="127" t="s">
        <v>39</v>
      </c>
      <c r="B10" s="117">
        <v>67.55</v>
      </c>
      <c r="C10" s="117">
        <v>68.949999999999989</v>
      </c>
      <c r="D10" s="117">
        <v>99.65</v>
      </c>
      <c r="E10" s="117">
        <v>72.224999999999994</v>
      </c>
      <c r="F10" s="117"/>
      <c r="G10" s="117">
        <v>98.1</v>
      </c>
      <c r="H10" s="117"/>
      <c r="I10" s="117">
        <v>69.649999999999991</v>
      </c>
      <c r="J10" s="117">
        <v>87.1</v>
      </c>
      <c r="K10" s="117">
        <v>83.724999999999994</v>
      </c>
    </row>
    <row r="11" spans="1:11" x14ac:dyDescent="0.25">
      <c r="A11" s="127" t="s">
        <v>40</v>
      </c>
      <c r="B11" s="117">
        <v>68.8</v>
      </c>
      <c r="C11" s="117">
        <v>68.625</v>
      </c>
      <c r="D11" s="117">
        <v>99.25</v>
      </c>
      <c r="E11" s="117">
        <v>72.95</v>
      </c>
      <c r="F11" s="117">
        <v>77.625</v>
      </c>
      <c r="G11" s="117">
        <v>95.9</v>
      </c>
      <c r="H11" s="117">
        <v>62.8</v>
      </c>
      <c r="I11" s="117">
        <v>69.650000000000006</v>
      </c>
      <c r="J11" s="117">
        <v>86.274999999999991</v>
      </c>
      <c r="K11" s="117">
        <v>84.075000000000003</v>
      </c>
    </row>
    <row r="12" spans="1:11" x14ac:dyDescent="0.25">
      <c r="A12" s="127" t="s">
        <v>41</v>
      </c>
      <c r="B12" s="117">
        <v>70.375</v>
      </c>
      <c r="C12" s="117">
        <v>68.599999999999994</v>
      </c>
      <c r="D12" s="117">
        <v>96.449999999999989</v>
      </c>
      <c r="E12" s="117">
        <v>73.324999999999989</v>
      </c>
      <c r="F12" s="117">
        <v>79.099999999999994</v>
      </c>
      <c r="G12" s="117">
        <v>93.7</v>
      </c>
      <c r="H12" s="117">
        <v>63.15</v>
      </c>
      <c r="I12" s="117">
        <v>72.775000000000006</v>
      </c>
      <c r="J12" s="117">
        <v>91.199999999999989</v>
      </c>
      <c r="K12" s="117">
        <v>85.625000000000014</v>
      </c>
    </row>
    <row r="13" spans="1:11" x14ac:dyDescent="0.25">
      <c r="A13" s="127" t="s">
        <v>42</v>
      </c>
      <c r="B13" s="117">
        <v>72.25</v>
      </c>
      <c r="C13" s="117">
        <v>69.225000000000009</v>
      </c>
      <c r="D13" s="117">
        <v>95.45</v>
      </c>
      <c r="E13" s="117">
        <v>72.099999999999994</v>
      </c>
      <c r="F13" s="117">
        <v>80.525000000000006</v>
      </c>
      <c r="G13" s="117">
        <v>92.05</v>
      </c>
      <c r="H13" s="117">
        <v>63.075000000000003</v>
      </c>
      <c r="I13" s="117">
        <v>73.800000000000011</v>
      </c>
      <c r="J13" s="117">
        <v>90.724999999999994</v>
      </c>
      <c r="K13" s="117">
        <v>86.6</v>
      </c>
    </row>
    <row r="14" spans="1:11" x14ac:dyDescent="0.25">
      <c r="A14" s="127" t="s">
        <v>43</v>
      </c>
      <c r="B14" s="117">
        <v>75.924999999999997</v>
      </c>
      <c r="C14" s="117">
        <v>69.975000000000009</v>
      </c>
      <c r="D14" s="117">
        <v>103.75</v>
      </c>
      <c r="E14" s="117">
        <v>76.45</v>
      </c>
      <c r="F14" s="117">
        <v>82.15</v>
      </c>
      <c r="G14" s="117">
        <v>95.424999999999997</v>
      </c>
      <c r="H14" s="117">
        <v>66.074999999999989</v>
      </c>
      <c r="I14" s="117">
        <v>75.05</v>
      </c>
      <c r="J14" s="117">
        <v>91.5</v>
      </c>
      <c r="K14" s="117">
        <v>88.15</v>
      </c>
    </row>
    <row r="15" spans="1:11" x14ac:dyDescent="0.25">
      <c r="A15" s="127" t="s">
        <v>44</v>
      </c>
      <c r="B15" s="117">
        <v>80.599999999999994</v>
      </c>
      <c r="C15" s="117">
        <v>70.924999999999997</v>
      </c>
      <c r="D15" s="117">
        <v>100.95</v>
      </c>
      <c r="E15" s="117">
        <v>76.174999999999997</v>
      </c>
      <c r="F15" s="117">
        <v>84.075000000000003</v>
      </c>
      <c r="G15" s="117">
        <v>94.575000000000003</v>
      </c>
      <c r="H15" s="117">
        <v>67.5</v>
      </c>
      <c r="I15" s="117">
        <v>75</v>
      </c>
      <c r="J15" s="117">
        <v>95.1</v>
      </c>
      <c r="K15" s="117">
        <v>90.075000000000003</v>
      </c>
    </row>
    <row r="16" spans="1:11" x14ac:dyDescent="0.25">
      <c r="A16" s="116" t="s">
        <v>45</v>
      </c>
      <c r="B16" s="117">
        <v>83.199999999999989</v>
      </c>
      <c r="C16" s="117">
        <v>72.375</v>
      </c>
      <c r="D16" s="117">
        <v>100.325</v>
      </c>
      <c r="E16" s="117">
        <v>76.349999999999994</v>
      </c>
      <c r="F16" s="117">
        <v>85.674999999999997</v>
      </c>
      <c r="G16" s="117">
        <v>98.875</v>
      </c>
      <c r="H16" s="117">
        <v>72.900000000000006</v>
      </c>
      <c r="I16" s="117">
        <v>80.525000000000006</v>
      </c>
      <c r="J16" s="117">
        <v>94.15</v>
      </c>
      <c r="K16" s="117">
        <v>90.85</v>
      </c>
    </row>
    <row r="17" spans="1:11" x14ac:dyDescent="0.25">
      <c r="A17" s="116" t="s">
        <v>46</v>
      </c>
      <c r="B17" s="117">
        <v>86.424999999999983</v>
      </c>
      <c r="C17" s="117">
        <v>73.8</v>
      </c>
      <c r="D17" s="117">
        <v>98.45</v>
      </c>
      <c r="E17" s="117">
        <v>79.375</v>
      </c>
      <c r="F17" s="117">
        <v>86.575000000000003</v>
      </c>
      <c r="G17" s="117">
        <v>97.174999999999983</v>
      </c>
      <c r="H17" s="117">
        <v>75.849999999999994</v>
      </c>
      <c r="I17" s="117">
        <v>80.075000000000003</v>
      </c>
      <c r="J17" s="117">
        <v>96.85</v>
      </c>
      <c r="K17" s="117">
        <v>91.699999999999989</v>
      </c>
    </row>
    <row r="18" spans="1:11" x14ac:dyDescent="0.25">
      <c r="A18" s="116" t="s">
        <v>47</v>
      </c>
      <c r="B18" s="117">
        <v>92.5</v>
      </c>
      <c r="C18" s="117">
        <v>80.325000000000003</v>
      </c>
      <c r="D18" s="117">
        <v>108.9</v>
      </c>
      <c r="E18" s="117">
        <v>89.5</v>
      </c>
      <c r="F18" s="117">
        <v>90.224999999999994</v>
      </c>
      <c r="G18" s="117">
        <v>98.9</v>
      </c>
      <c r="H18" s="117">
        <v>80</v>
      </c>
      <c r="I18" s="117">
        <v>81.174999999999997</v>
      </c>
      <c r="J18" s="117">
        <v>97.3</v>
      </c>
      <c r="K18" s="117">
        <v>94.1</v>
      </c>
    </row>
    <row r="19" spans="1:11" x14ac:dyDescent="0.25">
      <c r="A19" s="116" t="s">
        <v>48</v>
      </c>
      <c r="B19" s="117">
        <v>92</v>
      </c>
      <c r="C19" s="117">
        <v>86.775000000000006</v>
      </c>
      <c r="D19" s="117">
        <v>99.275000000000006</v>
      </c>
      <c r="E19" s="117">
        <v>92.5</v>
      </c>
      <c r="F19" s="117">
        <v>91.474999999999994</v>
      </c>
      <c r="G19" s="117">
        <v>100.4</v>
      </c>
      <c r="H19" s="117">
        <v>89.924999999999983</v>
      </c>
      <c r="I19" s="117">
        <v>88.325000000000003</v>
      </c>
      <c r="J19" s="117">
        <v>98.55</v>
      </c>
      <c r="K19" s="117">
        <v>95</v>
      </c>
    </row>
    <row r="20" spans="1:11" x14ac:dyDescent="0.25">
      <c r="A20" s="116" t="s">
        <v>49</v>
      </c>
      <c r="B20" s="117">
        <v>95.85</v>
      </c>
      <c r="C20" s="117">
        <v>91.824999999999989</v>
      </c>
      <c r="D20" s="117">
        <v>97.275000000000006</v>
      </c>
      <c r="E20" s="117">
        <v>96.55</v>
      </c>
      <c r="F20" s="117">
        <v>96.399999999999991</v>
      </c>
      <c r="G20" s="117">
        <v>99.575000000000003</v>
      </c>
      <c r="H20" s="117">
        <v>96.199999999999989</v>
      </c>
      <c r="I20" s="117">
        <v>96.924999999999997</v>
      </c>
      <c r="J20" s="117">
        <v>99.175000000000011</v>
      </c>
      <c r="K20" s="117">
        <v>96.350000000000009</v>
      </c>
    </row>
    <row r="21" spans="1:11" x14ac:dyDescent="0.25">
      <c r="A21" s="116" t="s">
        <v>50</v>
      </c>
      <c r="B21" s="117">
        <v>100.02500000000001</v>
      </c>
      <c r="C21" s="117">
        <v>100.02500000000001</v>
      </c>
      <c r="D21" s="117">
        <v>100</v>
      </c>
      <c r="E21" s="117">
        <v>100</v>
      </c>
      <c r="F21" s="117">
        <v>99.999999999999986</v>
      </c>
      <c r="G21" s="117">
        <v>100</v>
      </c>
      <c r="H21" s="117">
        <v>100</v>
      </c>
      <c r="I21" s="117">
        <v>100</v>
      </c>
      <c r="J21" s="117">
        <v>100</v>
      </c>
      <c r="K21" s="117">
        <v>100</v>
      </c>
    </row>
    <row r="22" spans="1:11" x14ac:dyDescent="0.25">
      <c r="A22" s="116" t="s">
        <v>51</v>
      </c>
      <c r="B22" s="117">
        <v>104.22499999999999</v>
      </c>
      <c r="C22" s="117">
        <v>101.875</v>
      </c>
      <c r="D22" s="117">
        <v>107.74999999999999</v>
      </c>
      <c r="E22" s="117">
        <v>103.05000000000001</v>
      </c>
      <c r="F22" s="117">
        <v>101.625</v>
      </c>
      <c r="G22" s="117">
        <v>102.35</v>
      </c>
      <c r="H22" s="117">
        <v>108.625</v>
      </c>
      <c r="I22" s="117">
        <v>103.80000000000001</v>
      </c>
      <c r="J22" s="117">
        <v>102.72500000000001</v>
      </c>
      <c r="K22" s="117">
        <v>100.25</v>
      </c>
    </row>
    <row r="23" spans="1:11" x14ac:dyDescent="0.25">
      <c r="A23" s="116" t="s">
        <v>52</v>
      </c>
      <c r="B23" s="117">
        <v>106.27500000000001</v>
      </c>
      <c r="C23" s="117">
        <v>102.6</v>
      </c>
      <c r="D23" s="117">
        <v>104.15</v>
      </c>
      <c r="E23" s="117">
        <v>102.575</v>
      </c>
      <c r="F23" s="117">
        <v>107.67500000000001</v>
      </c>
      <c r="G23" s="117">
        <v>102.97499999999999</v>
      </c>
      <c r="H23" s="117">
        <v>110.65</v>
      </c>
      <c r="I23" s="117">
        <v>109.1</v>
      </c>
      <c r="J23" s="117">
        <v>106.35</v>
      </c>
      <c r="K23" s="117">
        <v>102.77500000000001</v>
      </c>
    </row>
    <row r="24" spans="1:11" x14ac:dyDescent="0.25">
      <c r="A24" s="116" t="s">
        <v>53</v>
      </c>
      <c r="B24" s="117">
        <v>107.19999999999999</v>
      </c>
      <c r="C24" s="117">
        <v>100.47500000000001</v>
      </c>
      <c r="D24" s="117">
        <v>101.25</v>
      </c>
      <c r="E24" s="117">
        <v>102.65</v>
      </c>
      <c r="F24" s="117">
        <v>112.72499999999999</v>
      </c>
      <c r="G24" s="117">
        <v>102.17500000000001</v>
      </c>
      <c r="H24" s="117">
        <v>113</v>
      </c>
      <c r="I24" s="117">
        <v>112.39999999999999</v>
      </c>
      <c r="J24" s="117">
        <v>109.22499999999999</v>
      </c>
      <c r="K24" s="117">
        <v>102.7</v>
      </c>
    </row>
    <row r="25" spans="1:11" x14ac:dyDescent="0.25">
      <c r="A25" s="116" t="s">
        <v>54</v>
      </c>
      <c r="B25" s="117">
        <v>105.44999999999999</v>
      </c>
      <c r="C25" s="117">
        <v>101.72499999999999</v>
      </c>
      <c r="D25" s="117">
        <v>103.85</v>
      </c>
      <c r="E25" s="117">
        <v>103.25</v>
      </c>
      <c r="F25" s="117">
        <v>119.92500000000001</v>
      </c>
      <c r="G25" s="117">
        <v>101.9</v>
      </c>
      <c r="H25" s="117">
        <v>113.82499999999999</v>
      </c>
      <c r="I25" s="117">
        <v>114.75</v>
      </c>
      <c r="J25" s="117">
        <v>111.69999999999999</v>
      </c>
      <c r="K25" s="117">
        <v>100.77500000000001</v>
      </c>
    </row>
    <row r="26" spans="1:11" x14ac:dyDescent="0.25">
      <c r="A26" s="116" t="s">
        <v>55</v>
      </c>
      <c r="B26" s="117">
        <v>106.52500000000001</v>
      </c>
      <c r="C26" s="117">
        <v>111.4</v>
      </c>
      <c r="D26" s="117">
        <v>92.550000000000011</v>
      </c>
      <c r="E26" s="117">
        <v>102.1</v>
      </c>
      <c r="F26" s="117">
        <v>128.67500000000001</v>
      </c>
      <c r="G26" s="117">
        <v>101.15</v>
      </c>
      <c r="H26" s="117">
        <v>115.8</v>
      </c>
      <c r="I26" s="117">
        <v>114.42500000000001</v>
      </c>
      <c r="J26" s="117">
        <v>113.52499999999999</v>
      </c>
      <c r="K26" s="117">
        <v>95.275000000000006</v>
      </c>
    </row>
    <row r="27" spans="1:11" x14ac:dyDescent="0.25">
      <c r="A27" s="116" t="s">
        <v>56</v>
      </c>
      <c r="B27" s="117">
        <v>108.60000000000001</v>
      </c>
      <c r="C27" s="117">
        <v>120.9</v>
      </c>
      <c r="D27" s="117">
        <v>90.475000000000009</v>
      </c>
      <c r="E27" s="117">
        <v>106.2</v>
      </c>
      <c r="F27" s="117">
        <v>134.375</v>
      </c>
      <c r="G27" s="117">
        <v>100.6</v>
      </c>
      <c r="H27" s="117">
        <v>119.85</v>
      </c>
      <c r="I27" s="117">
        <v>143</v>
      </c>
      <c r="J27" s="117">
        <v>116.25</v>
      </c>
      <c r="K27" s="117">
        <v>91.424999999999997</v>
      </c>
    </row>
    <row r="28" spans="1:11" x14ac:dyDescent="0.25">
      <c r="A28" s="116" t="s">
        <v>57</v>
      </c>
      <c r="B28" s="117">
        <v>111.6</v>
      </c>
      <c r="C28" s="117">
        <v>123.32499999999999</v>
      </c>
      <c r="D28" s="117">
        <v>96.9</v>
      </c>
      <c r="E28" s="117">
        <v>109.65</v>
      </c>
      <c r="F28" s="117">
        <v>140.22499999999999</v>
      </c>
      <c r="G28" s="117">
        <v>99.600000000000009</v>
      </c>
      <c r="H28" s="117">
        <v>122.67500000000001</v>
      </c>
      <c r="I28" s="117">
        <v>157.22499999999999</v>
      </c>
      <c r="J28" s="117">
        <v>118.375</v>
      </c>
      <c r="K28" s="117">
        <v>93.974999999999994</v>
      </c>
    </row>
    <row r="29" spans="1:11" x14ac:dyDescent="0.25">
      <c r="A29" s="116" t="s">
        <v>58</v>
      </c>
      <c r="B29" s="117">
        <v>113.375</v>
      </c>
      <c r="C29" s="117">
        <v>124.125</v>
      </c>
      <c r="D29" s="117">
        <v>103.625</v>
      </c>
      <c r="E29" s="117">
        <v>110.64999999999999</v>
      </c>
      <c r="F29" s="117">
        <v>144.85</v>
      </c>
      <c r="G29" s="117">
        <v>101.1</v>
      </c>
      <c r="H29" s="117">
        <v>123.19999999999999</v>
      </c>
      <c r="I29" s="117">
        <v>160.5</v>
      </c>
      <c r="J29" s="117">
        <v>119.375</v>
      </c>
      <c r="K29" s="117">
        <v>96.974999999999994</v>
      </c>
    </row>
    <row r="30" spans="1:11" x14ac:dyDescent="0.25">
      <c r="A30" s="116" t="s">
        <v>59</v>
      </c>
      <c r="B30" s="117">
        <v>112.625</v>
      </c>
      <c r="C30" s="117">
        <v>123.8</v>
      </c>
      <c r="D30" s="117">
        <v>120.27499999999999</v>
      </c>
      <c r="E30" s="117">
        <v>111.1</v>
      </c>
      <c r="F30" s="117">
        <v>147.69999999999999</v>
      </c>
      <c r="G30" s="117">
        <v>105.9</v>
      </c>
      <c r="H30" s="117">
        <v>124.82499999999999</v>
      </c>
      <c r="I30" s="117">
        <v>160.5</v>
      </c>
      <c r="J30" s="117">
        <v>124.52499999999999</v>
      </c>
      <c r="K30" s="117">
        <v>91.575000000000003</v>
      </c>
    </row>
    <row r="31" spans="1:11" x14ac:dyDescent="0.25">
      <c r="A31" s="116" t="s">
        <v>250</v>
      </c>
      <c r="B31" s="117">
        <v>118.44999999999999</v>
      </c>
      <c r="C31" s="117">
        <v>128.05000000000001</v>
      </c>
      <c r="D31" s="117">
        <v>270.52499999999998</v>
      </c>
      <c r="E31" s="117">
        <v>111.92499999999998</v>
      </c>
      <c r="F31" s="117">
        <v>154.35000000000002</v>
      </c>
      <c r="G31" s="117">
        <v>111.95</v>
      </c>
      <c r="H31" s="117">
        <v>127.55</v>
      </c>
      <c r="I31" s="117">
        <v>152.1</v>
      </c>
      <c r="J31" s="117">
        <v>129.30000000000001</v>
      </c>
      <c r="K31" s="117">
        <v>94.300000000000011</v>
      </c>
    </row>
    <row r="32" spans="1:11" x14ac:dyDescent="0.25">
      <c r="A32" s="150" t="s">
        <v>289</v>
      </c>
      <c r="B32" s="151">
        <v>130.60000000000002</v>
      </c>
      <c r="C32" s="151">
        <v>137.625</v>
      </c>
      <c r="D32" s="151">
        <v>279.35000000000002</v>
      </c>
      <c r="E32" s="151">
        <v>117.82500000000002</v>
      </c>
      <c r="F32" s="151">
        <v>164.52499999999998</v>
      </c>
      <c r="G32" s="151">
        <v>118.4</v>
      </c>
      <c r="H32" s="151">
        <v>133.95000000000002</v>
      </c>
      <c r="I32" s="151">
        <v>147.67500000000001</v>
      </c>
      <c r="J32" s="151">
        <v>123.5</v>
      </c>
      <c r="K32" s="151">
        <v>95.25</v>
      </c>
    </row>
    <row r="33" spans="1:11" x14ac:dyDescent="0.25">
      <c r="A33" s="124" t="s">
        <v>208</v>
      </c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1" ht="13" x14ac:dyDescent="0.3">
      <c r="A34" s="67" t="s">
        <v>314</v>
      </c>
      <c r="B34" s="67"/>
      <c r="C34" s="67"/>
      <c r="D34" s="67"/>
      <c r="E34" s="67"/>
      <c r="F34" s="67"/>
      <c r="G34" s="67"/>
      <c r="H34" s="67"/>
      <c r="I34" s="67"/>
      <c r="J34" s="67"/>
    </row>
    <row r="36" spans="1:11" x14ac:dyDescent="0.25">
      <c r="A36" s="175" t="s">
        <v>209</v>
      </c>
      <c r="B36" s="181"/>
      <c r="C36" s="181"/>
    </row>
    <row r="37" spans="1:11" ht="70.400000000000006" customHeight="1" x14ac:dyDescent="0.25">
      <c r="A37" s="201" t="s">
        <v>2</v>
      </c>
      <c r="B37" s="141" t="s">
        <v>210</v>
      </c>
      <c r="C37" s="141" t="s">
        <v>211</v>
      </c>
      <c r="D37" s="141"/>
      <c r="E37" s="141"/>
      <c r="F37" s="141"/>
      <c r="G37" s="141"/>
      <c r="H37" s="141"/>
      <c r="I37" s="141"/>
      <c r="J37" s="141"/>
      <c r="K37" s="141"/>
    </row>
    <row r="38" spans="1:11" ht="14.25" customHeight="1" x14ac:dyDescent="0.25">
      <c r="A38" s="343" t="s">
        <v>212</v>
      </c>
      <c r="B38" s="343"/>
      <c r="C38" s="343"/>
      <c r="D38" s="141"/>
      <c r="E38" s="141"/>
      <c r="G38" s="141"/>
      <c r="H38" s="141"/>
      <c r="I38" s="141"/>
      <c r="J38" s="141"/>
      <c r="K38" s="141"/>
    </row>
    <row r="39" spans="1:11" x14ac:dyDescent="0.25">
      <c r="A39" s="127" t="s">
        <v>37</v>
      </c>
      <c r="B39" s="117"/>
      <c r="C39" s="117">
        <v>110.55</v>
      </c>
      <c r="D39" s="117"/>
      <c r="E39" s="117"/>
      <c r="F39" s="117"/>
      <c r="G39" s="117"/>
      <c r="H39" s="117"/>
      <c r="I39" s="117"/>
      <c r="J39" s="117"/>
      <c r="K39" s="117"/>
    </row>
    <row r="40" spans="1:11" x14ac:dyDescent="0.25">
      <c r="A40" s="127" t="s">
        <v>38</v>
      </c>
      <c r="B40" s="117"/>
      <c r="C40" s="117">
        <v>109.55000000000001</v>
      </c>
      <c r="D40" s="117"/>
      <c r="E40" s="117"/>
      <c r="F40" s="117"/>
      <c r="G40" s="117"/>
      <c r="H40" s="117"/>
      <c r="I40" s="117"/>
      <c r="J40" s="117"/>
      <c r="K40" s="117"/>
    </row>
    <row r="41" spans="1:11" x14ac:dyDescent="0.25">
      <c r="A41" s="127" t="s">
        <v>39</v>
      </c>
      <c r="B41" s="117"/>
      <c r="C41" s="117">
        <v>104.075</v>
      </c>
      <c r="D41" s="117"/>
      <c r="E41" s="117"/>
      <c r="F41" s="117"/>
      <c r="G41" s="117"/>
      <c r="H41" s="117"/>
      <c r="I41" s="117"/>
      <c r="J41" s="117"/>
      <c r="K41" s="117"/>
    </row>
    <row r="42" spans="1:11" x14ac:dyDescent="0.25">
      <c r="A42" s="127" t="s">
        <v>40</v>
      </c>
      <c r="B42" s="117">
        <v>83.724999999999994</v>
      </c>
      <c r="C42" s="117">
        <v>103.77500000000001</v>
      </c>
      <c r="D42" s="117"/>
      <c r="E42" s="117"/>
      <c r="F42" s="117"/>
      <c r="G42" s="117"/>
      <c r="H42" s="117"/>
      <c r="I42" s="117"/>
      <c r="J42" s="117"/>
      <c r="K42" s="117"/>
    </row>
    <row r="43" spans="1:11" x14ac:dyDescent="0.25">
      <c r="A43" s="127" t="s">
        <v>41</v>
      </c>
      <c r="B43" s="117">
        <v>85.05</v>
      </c>
      <c r="C43" s="117">
        <v>102.825</v>
      </c>
      <c r="D43" s="117"/>
      <c r="E43" s="117"/>
      <c r="F43" s="117"/>
      <c r="G43" s="117"/>
      <c r="H43" s="117"/>
      <c r="I43" s="117"/>
      <c r="J43" s="117"/>
      <c r="K43" s="117"/>
    </row>
    <row r="44" spans="1:11" x14ac:dyDescent="0.25">
      <c r="A44" s="127" t="s">
        <v>42</v>
      </c>
      <c r="B44" s="117">
        <v>86.125000000000014</v>
      </c>
      <c r="C44" s="117">
        <v>105.27500000000001</v>
      </c>
      <c r="D44" s="117"/>
      <c r="E44" s="117"/>
      <c r="F44" s="117"/>
      <c r="G44" s="117"/>
      <c r="H44" s="117"/>
      <c r="I44" s="117"/>
      <c r="J44" s="117"/>
      <c r="K44" s="117"/>
    </row>
    <row r="45" spans="1:11" x14ac:dyDescent="0.25">
      <c r="A45" s="127" t="s">
        <v>43</v>
      </c>
      <c r="B45" s="117">
        <v>86.424999999999997</v>
      </c>
      <c r="C45" s="117">
        <v>105.5</v>
      </c>
      <c r="D45" s="117"/>
      <c r="E45" s="117"/>
      <c r="F45" s="117"/>
      <c r="G45" s="117"/>
      <c r="H45" s="117"/>
      <c r="I45" s="117"/>
      <c r="J45" s="117"/>
      <c r="K45" s="117"/>
    </row>
    <row r="46" spans="1:11" x14ac:dyDescent="0.25">
      <c r="A46" s="127" t="s">
        <v>44</v>
      </c>
      <c r="B46" s="117">
        <v>91.825000000000003</v>
      </c>
      <c r="C46" s="117">
        <v>107.39999999999999</v>
      </c>
      <c r="D46" s="117"/>
      <c r="E46" s="117"/>
      <c r="F46" s="117"/>
      <c r="G46" s="117"/>
      <c r="H46" s="117"/>
      <c r="I46" s="117"/>
      <c r="J46" s="117"/>
      <c r="K46" s="117"/>
    </row>
    <row r="47" spans="1:11" x14ac:dyDescent="0.25">
      <c r="A47" s="116" t="s">
        <v>45</v>
      </c>
      <c r="B47" s="117">
        <v>93.4</v>
      </c>
      <c r="C47" s="117">
        <v>103.45</v>
      </c>
      <c r="D47" s="117"/>
      <c r="E47" s="117"/>
      <c r="F47" s="117"/>
      <c r="G47" s="117"/>
      <c r="H47" s="117"/>
      <c r="I47" s="117"/>
      <c r="J47" s="117"/>
      <c r="K47" s="117"/>
    </row>
    <row r="48" spans="1:11" x14ac:dyDescent="0.25">
      <c r="A48" s="116" t="s">
        <v>46</v>
      </c>
      <c r="B48" s="117">
        <v>94.149999999999991</v>
      </c>
      <c r="C48" s="117">
        <v>102.1</v>
      </c>
      <c r="D48" s="117"/>
      <c r="E48" s="117"/>
      <c r="F48" s="117"/>
      <c r="G48" s="117"/>
      <c r="H48" s="117"/>
      <c r="I48" s="117"/>
      <c r="J48" s="117"/>
      <c r="K48" s="117"/>
    </row>
    <row r="49" spans="1:11" x14ac:dyDescent="0.25">
      <c r="A49" s="116" t="s">
        <v>47</v>
      </c>
      <c r="B49" s="117">
        <v>95.225000000000009</v>
      </c>
      <c r="C49" s="117">
        <v>101.85000000000001</v>
      </c>
      <c r="D49" s="117"/>
      <c r="E49" s="117"/>
      <c r="F49" s="117"/>
      <c r="G49" s="117"/>
      <c r="H49" s="117"/>
      <c r="I49" s="117"/>
      <c r="J49" s="117"/>
      <c r="K49" s="117"/>
    </row>
    <row r="50" spans="1:11" x14ac:dyDescent="0.25">
      <c r="A50" s="116" t="s">
        <v>48</v>
      </c>
      <c r="B50" s="117">
        <v>95.674999999999997</v>
      </c>
      <c r="C50" s="117">
        <v>99.9</v>
      </c>
      <c r="D50" s="117"/>
      <c r="E50" s="117"/>
      <c r="F50" s="117"/>
      <c r="G50" s="117"/>
      <c r="H50" s="117"/>
      <c r="I50" s="117"/>
      <c r="J50" s="117"/>
      <c r="K50" s="117"/>
    </row>
    <row r="51" spans="1:11" x14ac:dyDescent="0.25">
      <c r="A51" s="116" t="s">
        <v>49</v>
      </c>
      <c r="B51" s="117">
        <v>98.675000000000011</v>
      </c>
      <c r="C51" s="117">
        <v>98.625</v>
      </c>
      <c r="D51" s="117"/>
      <c r="E51" s="117"/>
      <c r="F51" s="117"/>
      <c r="G51" s="117"/>
      <c r="H51" s="117"/>
      <c r="I51" s="117"/>
      <c r="J51" s="117"/>
      <c r="K51" s="117"/>
    </row>
    <row r="52" spans="1:11" x14ac:dyDescent="0.25">
      <c r="A52" s="116" t="s">
        <v>50</v>
      </c>
      <c r="B52" s="117">
        <v>100</v>
      </c>
      <c r="C52" s="117">
        <v>100</v>
      </c>
      <c r="D52" s="117"/>
      <c r="E52" s="117"/>
      <c r="F52" s="117"/>
      <c r="G52" s="117"/>
      <c r="H52" s="117"/>
      <c r="I52" s="117"/>
      <c r="J52" s="117"/>
      <c r="K52" s="117"/>
    </row>
    <row r="53" spans="1:11" x14ac:dyDescent="0.25">
      <c r="A53" s="116" t="s">
        <v>51</v>
      </c>
      <c r="B53" s="117">
        <v>102.95</v>
      </c>
      <c r="C53" s="117">
        <v>98.1</v>
      </c>
      <c r="D53" s="117"/>
      <c r="E53" s="117"/>
      <c r="F53" s="117"/>
      <c r="G53" s="117"/>
      <c r="H53" s="117"/>
      <c r="I53" s="117"/>
      <c r="J53" s="117"/>
      <c r="K53" s="117"/>
    </row>
    <row r="54" spans="1:11" x14ac:dyDescent="0.25">
      <c r="A54" s="116" t="s">
        <v>52</v>
      </c>
      <c r="B54" s="117">
        <v>105.35</v>
      </c>
      <c r="C54" s="117">
        <v>99.224999999999994</v>
      </c>
      <c r="D54" s="117"/>
      <c r="E54" s="117"/>
      <c r="F54" s="117"/>
      <c r="G54" s="117"/>
      <c r="H54" s="117"/>
      <c r="I54" s="117"/>
      <c r="J54" s="117"/>
      <c r="K54" s="117"/>
    </row>
    <row r="55" spans="1:11" x14ac:dyDescent="0.25">
      <c r="A55" s="116" t="s">
        <v>53</v>
      </c>
      <c r="B55" s="117">
        <v>106.6</v>
      </c>
      <c r="C55" s="117">
        <v>99.525000000000006</v>
      </c>
      <c r="D55" s="117"/>
      <c r="E55" s="117"/>
      <c r="G55" s="117"/>
      <c r="H55" s="117"/>
      <c r="I55" s="117"/>
      <c r="J55" s="117"/>
      <c r="K55" s="117"/>
    </row>
    <row r="56" spans="1:11" x14ac:dyDescent="0.25">
      <c r="A56" s="116" t="s">
        <v>54</v>
      </c>
      <c r="B56" s="117">
        <v>106.75</v>
      </c>
      <c r="C56" s="117">
        <v>98.5</v>
      </c>
      <c r="D56" s="117"/>
      <c r="E56" s="117"/>
      <c r="G56" s="117"/>
      <c r="H56" s="117"/>
      <c r="I56" s="117"/>
      <c r="J56" s="117"/>
      <c r="K56" s="117"/>
    </row>
    <row r="57" spans="1:11" x14ac:dyDescent="0.25">
      <c r="A57" s="116" t="s">
        <v>55</v>
      </c>
      <c r="B57" s="117">
        <v>107.29999999999998</v>
      </c>
      <c r="C57" s="117">
        <v>98.350000000000009</v>
      </c>
      <c r="D57" s="117"/>
      <c r="E57" s="117"/>
      <c r="G57" s="117"/>
      <c r="H57" s="117"/>
      <c r="I57" s="117"/>
      <c r="J57" s="117"/>
      <c r="K57" s="117"/>
    </row>
    <row r="58" spans="1:11" x14ac:dyDescent="0.25">
      <c r="A58" s="116" t="s">
        <v>56</v>
      </c>
      <c r="B58" s="117">
        <v>107.7</v>
      </c>
      <c r="C58" s="117">
        <v>98.65</v>
      </c>
      <c r="D58" s="117"/>
      <c r="E58" s="117"/>
      <c r="G58" s="117"/>
      <c r="H58" s="117"/>
      <c r="I58" s="117"/>
      <c r="J58" s="117"/>
      <c r="K58" s="117"/>
    </row>
    <row r="59" spans="1:11" x14ac:dyDescent="0.25">
      <c r="A59" s="116" t="s">
        <v>57</v>
      </c>
      <c r="B59" s="117">
        <v>108.44999999999999</v>
      </c>
      <c r="C59" s="117">
        <v>98.275000000000006</v>
      </c>
      <c r="D59" s="124"/>
      <c r="E59" s="124"/>
      <c r="G59" s="124"/>
      <c r="H59" s="124"/>
      <c r="I59" s="124"/>
      <c r="J59" s="124"/>
    </row>
    <row r="60" spans="1:11" x14ac:dyDescent="0.25">
      <c r="A60" s="116" t="s">
        <v>58</v>
      </c>
      <c r="B60" s="117">
        <v>109.625</v>
      </c>
      <c r="C60" s="117">
        <v>97.775000000000006</v>
      </c>
      <c r="D60" s="124"/>
      <c r="E60" s="124"/>
      <c r="G60" s="124"/>
      <c r="H60" s="124"/>
      <c r="I60" s="124"/>
      <c r="J60" s="124"/>
    </row>
    <row r="61" spans="1:11" x14ac:dyDescent="0.25">
      <c r="A61" s="116" t="s">
        <v>59</v>
      </c>
      <c r="B61" s="117">
        <v>111.9</v>
      </c>
      <c r="C61" s="117">
        <v>97.474999999999994</v>
      </c>
      <c r="D61" s="124"/>
      <c r="E61" s="124"/>
      <c r="G61" s="124"/>
      <c r="H61" s="124"/>
      <c r="I61" s="124"/>
      <c r="J61" s="124"/>
    </row>
    <row r="62" spans="1:11" x14ac:dyDescent="0.25">
      <c r="A62" s="116" t="s">
        <v>250</v>
      </c>
      <c r="B62" s="117">
        <v>115.5</v>
      </c>
      <c r="C62" s="117">
        <v>98.4</v>
      </c>
      <c r="D62" s="124"/>
      <c r="E62" s="124"/>
      <c r="G62" s="124"/>
      <c r="H62" s="124"/>
      <c r="I62" s="124"/>
      <c r="J62" s="124"/>
    </row>
    <row r="63" spans="1:11" x14ac:dyDescent="0.25">
      <c r="A63" s="150" t="s">
        <v>289</v>
      </c>
      <c r="B63" s="151">
        <v>116</v>
      </c>
      <c r="C63" s="151">
        <v>98.4</v>
      </c>
      <c r="D63" s="124"/>
      <c r="E63" s="124"/>
      <c r="G63" s="124"/>
      <c r="H63" s="124"/>
      <c r="I63" s="124"/>
      <c r="J63" s="124"/>
    </row>
    <row r="64" spans="1:11" ht="13" x14ac:dyDescent="0.3">
      <c r="A64" s="124" t="s">
        <v>208</v>
      </c>
      <c r="B64" s="124"/>
      <c r="C64" s="124"/>
      <c r="D64" s="67"/>
      <c r="E64" s="67"/>
      <c r="F64" s="67"/>
      <c r="G64" s="67"/>
      <c r="H64" s="67"/>
      <c r="I64" s="67"/>
      <c r="J64" s="67"/>
    </row>
    <row r="65" spans="1:3" ht="13" x14ac:dyDescent="0.3">
      <c r="A65" s="67" t="s">
        <v>314</v>
      </c>
      <c r="B65" s="67"/>
      <c r="C65" s="67"/>
    </row>
  </sheetData>
  <mergeCells count="6">
    <mergeCell ref="A38:C38"/>
    <mergeCell ref="B3:E3"/>
    <mergeCell ref="G3:I3"/>
    <mergeCell ref="J3:J4"/>
    <mergeCell ref="K3:K4"/>
    <mergeCell ref="A5:K5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zoomScaleNormal="100" zoomScaleSheetLayoutView="87" workbookViewId="0"/>
  </sheetViews>
  <sheetFormatPr defaultColWidth="9.1796875" defaultRowHeight="12.5" x14ac:dyDescent="0.25"/>
  <cols>
    <col min="1" max="1" width="12.54296875" style="119" customWidth="1"/>
    <col min="2" max="3" width="13.7265625" style="119" customWidth="1"/>
    <col min="4" max="4" width="13.26953125" style="119" customWidth="1"/>
    <col min="5" max="5" width="12.54296875" style="119" customWidth="1"/>
    <col min="6" max="6" width="10.54296875" style="119" bestFit="1" customWidth="1"/>
    <col min="7" max="8" width="8.7265625" style="119" customWidth="1"/>
    <col min="9" max="9" width="13.453125" style="119" customWidth="1"/>
    <col min="10" max="10" width="12.54296875" style="119" customWidth="1"/>
    <col min="11" max="11" width="13.26953125" style="119" customWidth="1"/>
    <col min="12" max="13" width="9.1796875" style="119"/>
    <col min="14" max="14" width="13.26953125" style="119" customWidth="1"/>
    <col min="15" max="15" width="14.26953125" style="119" customWidth="1"/>
    <col min="16" max="16384" width="9.1796875" style="119"/>
  </cols>
  <sheetData>
    <row r="1" spans="1:17" x14ac:dyDescent="0.25">
      <c r="B1" s="122"/>
      <c r="C1" s="122"/>
      <c r="D1" s="122"/>
      <c r="E1" s="122"/>
    </row>
    <row r="2" spans="1:17" ht="15.75" customHeight="1" x14ac:dyDescent="0.25">
      <c r="A2" s="175" t="s">
        <v>213</v>
      </c>
      <c r="B2" s="175"/>
      <c r="C2" s="175"/>
      <c r="D2" s="175"/>
      <c r="E2" s="175"/>
      <c r="F2" s="181"/>
      <c r="G2" s="181"/>
      <c r="H2" s="181"/>
      <c r="I2" s="181"/>
    </row>
    <row r="3" spans="1:17" x14ac:dyDescent="0.25">
      <c r="A3" s="347" t="s">
        <v>214</v>
      </c>
      <c r="B3" s="182"/>
      <c r="C3" s="182"/>
      <c r="D3" s="182"/>
      <c r="E3" s="182"/>
      <c r="F3" s="183"/>
      <c r="G3" s="183"/>
      <c r="H3" s="183"/>
      <c r="I3" s="183"/>
    </row>
    <row r="4" spans="1:17" ht="37.5" x14ac:dyDescent="0.25">
      <c r="A4" s="347"/>
      <c r="B4" s="141" t="s">
        <v>215</v>
      </c>
      <c r="C4" s="141" t="s">
        <v>216</v>
      </c>
      <c r="D4" s="141" t="s">
        <v>217</v>
      </c>
      <c r="E4" s="141" t="s">
        <v>218</v>
      </c>
      <c r="F4" s="141" t="s">
        <v>219</v>
      </c>
      <c r="G4" s="141" t="s">
        <v>220</v>
      </c>
      <c r="H4" s="141" t="s">
        <v>221</v>
      </c>
      <c r="I4" s="141" t="s">
        <v>222</v>
      </c>
    </row>
    <row r="5" spans="1:17" x14ac:dyDescent="0.25">
      <c r="A5" s="175"/>
      <c r="B5" s="123"/>
      <c r="C5" s="123"/>
      <c r="D5" s="123"/>
      <c r="E5" s="123"/>
      <c r="F5" s="123"/>
      <c r="G5" s="123"/>
      <c r="H5" s="123"/>
      <c r="I5" s="123"/>
    </row>
    <row r="6" spans="1:17" x14ac:dyDescent="0.25">
      <c r="A6" s="118">
        <v>26816</v>
      </c>
      <c r="B6" s="184">
        <v>3040800</v>
      </c>
      <c r="C6" s="184">
        <v>2597200</v>
      </c>
      <c r="D6" s="184">
        <v>941800</v>
      </c>
      <c r="E6" s="184">
        <v>877800</v>
      </c>
      <c r="F6" s="184">
        <v>751700</v>
      </c>
      <c r="G6" s="184">
        <v>155500</v>
      </c>
      <c r="H6" s="184">
        <v>42800</v>
      </c>
      <c r="I6" s="184">
        <v>185100</v>
      </c>
    </row>
    <row r="7" spans="1:17" x14ac:dyDescent="0.25">
      <c r="A7" s="118">
        <v>27181</v>
      </c>
      <c r="B7" s="184">
        <v>3063300</v>
      </c>
      <c r="C7" s="184">
        <v>2632100</v>
      </c>
      <c r="D7" s="184">
        <v>967400</v>
      </c>
      <c r="E7" s="184">
        <v>892700</v>
      </c>
      <c r="F7" s="184">
        <v>775000</v>
      </c>
      <c r="G7" s="184">
        <v>157800</v>
      </c>
      <c r="H7" s="184">
        <v>46700</v>
      </c>
      <c r="I7" s="184">
        <v>197400</v>
      </c>
    </row>
    <row r="8" spans="1:17" ht="12.75" customHeight="1" x14ac:dyDescent="0.25">
      <c r="A8" s="118">
        <v>27546</v>
      </c>
      <c r="B8" s="184">
        <v>3082500</v>
      </c>
      <c r="C8" s="184">
        <v>2658800</v>
      </c>
      <c r="D8" s="184">
        <v>979000</v>
      </c>
      <c r="E8" s="184">
        <v>905100</v>
      </c>
      <c r="F8" s="184">
        <v>799600</v>
      </c>
      <c r="G8" s="184">
        <v>160600</v>
      </c>
      <c r="H8" s="184">
        <v>25700</v>
      </c>
      <c r="I8" s="184">
        <v>209900</v>
      </c>
    </row>
    <row r="9" spans="1:17" x14ac:dyDescent="0.25">
      <c r="A9" s="118">
        <v>27912</v>
      </c>
      <c r="B9" s="184">
        <v>3143800</v>
      </c>
      <c r="C9" s="184">
        <v>2723700</v>
      </c>
      <c r="D9" s="184">
        <v>1000900</v>
      </c>
      <c r="E9" s="184">
        <v>924000</v>
      </c>
      <c r="F9" s="184">
        <v>832800</v>
      </c>
      <c r="G9" s="184">
        <v>164400</v>
      </c>
      <c r="H9" s="184">
        <v>44200</v>
      </c>
      <c r="I9" s="184">
        <v>226500</v>
      </c>
    </row>
    <row r="10" spans="1:17" x14ac:dyDescent="0.25">
      <c r="A10" s="118">
        <v>28277</v>
      </c>
      <c r="B10" s="184">
        <v>3168100</v>
      </c>
      <c r="C10" s="184">
        <v>2740800</v>
      </c>
      <c r="D10" s="184">
        <v>1012200</v>
      </c>
      <c r="E10" s="184">
        <v>934200</v>
      </c>
      <c r="F10" s="184">
        <v>851800</v>
      </c>
      <c r="G10" s="184">
        <v>165800</v>
      </c>
      <c r="H10" s="185"/>
      <c r="I10" s="184">
        <v>232600</v>
      </c>
      <c r="J10" s="186"/>
      <c r="K10" s="186"/>
      <c r="L10" s="186"/>
      <c r="M10" s="186"/>
      <c r="N10" s="186"/>
      <c r="O10" s="186"/>
      <c r="P10" s="186"/>
      <c r="Q10" s="186"/>
    </row>
    <row r="11" spans="1:17" ht="11.25" customHeight="1" x14ac:dyDescent="0.25">
      <c r="A11" s="118">
        <v>28642</v>
      </c>
      <c r="B11" s="184">
        <v>3197700</v>
      </c>
      <c r="C11" s="184">
        <v>2757200</v>
      </c>
      <c r="D11" s="184">
        <v>1028300</v>
      </c>
      <c r="E11" s="184">
        <v>942900</v>
      </c>
      <c r="F11" s="184">
        <v>869000</v>
      </c>
      <c r="G11" s="184">
        <v>167300</v>
      </c>
      <c r="H11" s="185"/>
      <c r="I11" s="184">
        <v>236900</v>
      </c>
      <c r="J11" s="186"/>
      <c r="K11" s="186"/>
      <c r="L11" s="186"/>
      <c r="M11" s="186"/>
      <c r="N11" s="186"/>
      <c r="O11" s="186"/>
      <c r="P11" s="186"/>
      <c r="Q11" s="186"/>
    </row>
    <row r="12" spans="1:17" ht="14.25" customHeight="1" x14ac:dyDescent="0.25">
      <c r="A12" s="118">
        <v>29007</v>
      </c>
      <c r="B12" s="184">
        <v>3226800</v>
      </c>
      <c r="C12" s="184">
        <v>2771000</v>
      </c>
      <c r="D12" s="184">
        <v>1046400</v>
      </c>
      <c r="E12" s="184">
        <v>944800</v>
      </c>
      <c r="F12" s="184">
        <v>882900</v>
      </c>
      <c r="G12" s="184">
        <v>168400</v>
      </c>
      <c r="H12" s="185"/>
      <c r="I12" s="184">
        <v>239700</v>
      </c>
      <c r="J12" s="186"/>
      <c r="K12" s="186"/>
      <c r="L12" s="186"/>
      <c r="M12" s="186"/>
      <c r="N12" s="186"/>
      <c r="O12" s="186"/>
      <c r="P12" s="186"/>
      <c r="Q12" s="186"/>
    </row>
    <row r="13" spans="1:17" x14ac:dyDescent="0.25">
      <c r="A13" s="118">
        <v>29373</v>
      </c>
      <c r="B13" s="184">
        <v>3257500</v>
      </c>
      <c r="C13" s="184">
        <v>2787400</v>
      </c>
      <c r="D13" s="184">
        <v>1063300</v>
      </c>
      <c r="E13" s="184">
        <v>948000</v>
      </c>
      <c r="F13" s="184">
        <v>899400</v>
      </c>
      <c r="G13" s="184">
        <v>169400</v>
      </c>
      <c r="H13" s="185">
        <f>H130</f>
        <v>118245</v>
      </c>
      <c r="I13" s="184">
        <v>243200</v>
      </c>
      <c r="J13" s="186"/>
      <c r="K13" s="186"/>
    </row>
    <row r="14" spans="1:17" x14ac:dyDescent="0.25">
      <c r="A14" s="118">
        <v>29738</v>
      </c>
      <c r="B14" s="184">
        <v>3279500</v>
      </c>
      <c r="C14" s="184">
        <v>2806300</v>
      </c>
      <c r="D14" s="184">
        <v>1096200</v>
      </c>
      <c r="E14" s="184">
        <v>953700</v>
      </c>
      <c r="F14" s="184">
        <v>922000</v>
      </c>
      <c r="G14" s="184">
        <v>171100</v>
      </c>
      <c r="H14" s="184">
        <v>56400</v>
      </c>
      <c r="I14" s="184">
        <v>246500</v>
      </c>
      <c r="J14" s="186"/>
      <c r="K14" s="186"/>
    </row>
    <row r="15" spans="1:17" x14ac:dyDescent="0.25">
      <c r="A15" s="118">
        <v>30103</v>
      </c>
      <c r="B15" s="184">
        <v>3318700</v>
      </c>
      <c r="C15" s="184">
        <v>2833800</v>
      </c>
      <c r="D15" s="184">
        <v>1128700</v>
      </c>
      <c r="E15" s="184">
        <v>962500</v>
      </c>
      <c r="F15" s="184">
        <v>952400</v>
      </c>
      <c r="G15" s="184">
        <v>172200</v>
      </c>
      <c r="H15" s="184">
        <v>61800</v>
      </c>
      <c r="I15" s="184">
        <v>252100</v>
      </c>
      <c r="J15" s="186"/>
      <c r="K15" s="186"/>
    </row>
    <row r="16" spans="1:17" x14ac:dyDescent="0.25">
      <c r="A16" s="118">
        <v>30468</v>
      </c>
      <c r="B16" s="184">
        <v>3350700</v>
      </c>
      <c r="C16" s="184">
        <v>2861700</v>
      </c>
      <c r="D16" s="184">
        <v>1148300</v>
      </c>
      <c r="E16" s="184">
        <v>973400</v>
      </c>
      <c r="F16" s="184">
        <v>976800</v>
      </c>
      <c r="G16" s="184">
        <v>173400</v>
      </c>
      <c r="H16" s="184">
        <v>65100</v>
      </c>
      <c r="I16" s="184">
        <v>258400</v>
      </c>
    </row>
    <row r="17" spans="1:17" x14ac:dyDescent="0.25">
      <c r="A17" s="118">
        <v>30834</v>
      </c>
      <c r="B17" s="184">
        <v>3382900</v>
      </c>
      <c r="C17" s="184">
        <v>2884600</v>
      </c>
      <c r="D17" s="184">
        <v>1161200</v>
      </c>
      <c r="E17" s="184">
        <v>984300</v>
      </c>
      <c r="F17" s="184">
        <v>995600</v>
      </c>
      <c r="G17" s="184">
        <v>175500</v>
      </c>
      <c r="H17" s="184">
        <v>68900</v>
      </c>
      <c r="I17" s="184">
        <v>265200</v>
      </c>
    </row>
    <row r="18" spans="1:17" x14ac:dyDescent="0.25">
      <c r="A18" s="118">
        <v>31199</v>
      </c>
      <c r="B18" s="184">
        <v>3425200</v>
      </c>
      <c r="C18" s="184">
        <v>2909100</v>
      </c>
      <c r="D18" s="184">
        <v>1176500</v>
      </c>
      <c r="E18" s="184">
        <v>994000</v>
      </c>
      <c r="F18" s="184">
        <v>1018200</v>
      </c>
      <c r="G18" s="184">
        <v>177500</v>
      </c>
      <c r="H18" s="184">
        <v>72200</v>
      </c>
      <c r="I18" s="184">
        <v>272300</v>
      </c>
    </row>
    <row r="19" spans="1:17" x14ac:dyDescent="0.25">
      <c r="A19" s="118">
        <v>31564</v>
      </c>
      <c r="B19" s="184">
        <v>3471567</v>
      </c>
      <c r="C19" s="184">
        <v>2966901</v>
      </c>
      <c r="D19" s="184">
        <v>1217348</v>
      </c>
      <c r="E19" s="184">
        <v>1003548</v>
      </c>
      <c r="F19" s="184">
        <v>1050120</v>
      </c>
      <c r="G19" s="184">
        <v>182071</v>
      </c>
      <c r="H19" s="184">
        <v>75360</v>
      </c>
      <c r="I19" s="184">
        <v>257852</v>
      </c>
    </row>
    <row r="20" spans="1:17" x14ac:dyDescent="0.25">
      <c r="A20" s="118">
        <v>31929</v>
      </c>
      <c r="B20" s="184">
        <v>3528486</v>
      </c>
      <c r="C20" s="184">
        <v>3003582</v>
      </c>
      <c r="D20" s="184">
        <v>1238378</v>
      </c>
      <c r="E20" s="184">
        <v>1011904</v>
      </c>
      <c r="F20" s="184">
        <v>1079603</v>
      </c>
      <c r="G20" s="184">
        <v>183321</v>
      </c>
      <c r="H20" s="184">
        <v>77047</v>
      </c>
      <c r="I20" s="184">
        <v>264405</v>
      </c>
    </row>
    <row r="21" spans="1:17" x14ac:dyDescent="0.25">
      <c r="A21" s="118">
        <v>32295</v>
      </c>
      <c r="B21" s="184">
        <v>3590980</v>
      </c>
      <c r="C21" s="184">
        <v>3042608</v>
      </c>
      <c r="D21" s="184">
        <v>1264491</v>
      </c>
      <c r="E21" s="184">
        <v>1021117</v>
      </c>
      <c r="F21" s="184">
        <v>1110469</v>
      </c>
      <c r="G21" s="184">
        <v>184186</v>
      </c>
      <c r="H21" s="184">
        <v>75888</v>
      </c>
      <c r="I21" s="184">
        <v>271044</v>
      </c>
    </row>
    <row r="22" spans="1:17" x14ac:dyDescent="0.25">
      <c r="A22" s="118">
        <v>32660</v>
      </c>
      <c r="B22" s="184">
        <v>3622859</v>
      </c>
      <c r="C22" s="184">
        <v>3085580</v>
      </c>
      <c r="D22" s="184">
        <v>1300218</v>
      </c>
      <c r="E22" s="184">
        <v>1033471</v>
      </c>
      <c r="F22" s="184">
        <v>1147375</v>
      </c>
      <c r="G22" s="184">
        <v>185938</v>
      </c>
      <c r="H22" s="184">
        <v>76025</v>
      </c>
      <c r="I22" s="184">
        <v>275334</v>
      </c>
    </row>
    <row r="23" spans="1:17" x14ac:dyDescent="0.25">
      <c r="A23" s="118">
        <v>33025</v>
      </c>
      <c r="B23" s="184">
        <v>3643660</v>
      </c>
      <c r="C23" s="184">
        <v>3125919</v>
      </c>
      <c r="D23" s="184">
        <v>1330879</v>
      </c>
      <c r="E23" s="184">
        <v>1044602</v>
      </c>
      <c r="F23" s="184">
        <v>1175362</v>
      </c>
      <c r="G23" s="184">
        <v>189039</v>
      </c>
      <c r="H23" s="184">
        <v>76542</v>
      </c>
      <c r="I23" s="184">
        <v>281099</v>
      </c>
    </row>
    <row r="24" spans="1:17" x14ac:dyDescent="0.25">
      <c r="A24" s="118">
        <v>33390</v>
      </c>
      <c r="B24" s="184">
        <v>3672855</v>
      </c>
      <c r="C24" s="184">
        <v>3155576</v>
      </c>
      <c r="D24" s="184">
        <v>1357993</v>
      </c>
      <c r="E24" s="184">
        <v>1056561</v>
      </c>
      <c r="F24" s="184">
        <v>1188762</v>
      </c>
      <c r="G24" s="184">
        <v>190739</v>
      </c>
      <c r="H24" s="184">
        <v>86415</v>
      </c>
      <c r="I24" s="184">
        <v>288195</v>
      </c>
    </row>
    <row r="25" spans="1:17" x14ac:dyDescent="0.25">
      <c r="A25" s="118">
        <v>33756</v>
      </c>
      <c r="B25" s="184">
        <v>3710168</v>
      </c>
      <c r="C25" s="184">
        <v>3182441</v>
      </c>
      <c r="D25" s="184">
        <v>1388383</v>
      </c>
      <c r="E25" s="184">
        <v>1065647</v>
      </c>
      <c r="F25" s="184">
        <v>1207350</v>
      </c>
      <c r="G25" s="184">
        <v>192439</v>
      </c>
      <c r="H25" s="184">
        <v>87836</v>
      </c>
      <c r="I25" s="184">
        <v>293554</v>
      </c>
    </row>
    <row r="26" spans="1:17" ht="14.5" x14ac:dyDescent="0.35">
      <c r="A26" s="118">
        <v>34121</v>
      </c>
      <c r="B26" s="184">
        <v>3734809</v>
      </c>
      <c r="C26" s="184">
        <v>3197927</v>
      </c>
      <c r="D26" s="184">
        <v>1422783</v>
      </c>
      <c r="E26" s="184">
        <v>1068616</v>
      </c>
      <c r="F26" s="184">
        <v>1225552</v>
      </c>
      <c r="G26" s="184">
        <v>193627</v>
      </c>
      <c r="H26" s="184">
        <v>89908</v>
      </c>
      <c r="I26" s="184">
        <v>298222</v>
      </c>
      <c r="J26" s="198"/>
      <c r="K26" s="154"/>
      <c r="L26" s="154"/>
      <c r="M26" s="154"/>
      <c r="N26" s="154"/>
      <c r="O26" s="154"/>
      <c r="P26" s="154"/>
      <c r="Q26" s="154"/>
    </row>
    <row r="27" spans="1:17" x14ac:dyDescent="0.25">
      <c r="A27" s="118">
        <v>34486</v>
      </c>
      <c r="B27" s="184">
        <v>3769641</v>
      </c>
      <c r="C27" s="184">
        <v>3213021</v>
      </c>
      <c r="D27" s="184">
        <v>1455195</v>
      </c>
      <c r="E27" s="184">
        <v>1071672</v>
      </c>
      <c r="F27" s="184">
        <v>1246266</v>
      </c>
      <c r="G27" s="184">
        <v>194519</v>
      </c>
      <c r="H27" s="184">
        <v>91133</v>
      </c>
      <c r="I27" s="184">
        <v>301131</v>
      </c>
      <c r="K27" s="176"/>
      <c r="L27" s="176"/>
      <c r="M27" s="176"/>
      <c r="N27" s="176"/>
      <c r="O27" s="176"/>
      <c r="P27" s="176"/>
      <c r="Q27" s="176"/>
    </row>
    <row r="28" spans="1:17" x14ac:dyDescent="0.25">
      <c r="A28" s="118">
        <v>34851</v>
      </c>
      <c r="B28" s="184">
        <v>3821233</v>
      </c>
      <c r="C28" s="184">
        <v>3243707</v>
      </c>
      <c r="D28" s="184">
        <v>1486730</v>
      </c>
      <c r="E28" s="184">
        <v>1074679</v>
      </c>
      <c r="F28" s="184">
        <v>1271738</v>
      </c>
      <c r="G28" s="184">
        <v>195026</v>
      </c>
      <c r="H28" s="184">
        <v>93238</v>
      </c>
      <c r="I28" s="184">
        <v>304463</v>
      </c>
    </row>
    <row r="29" spans="1:17" x14ac:dyDescent="0.25">
      <c r="A29" s="118">
        <v>35217</v>
      </c>
      <c r="B29" s="184">
        <v>3881136</v>
      </c>
      <c r="C29" s="184">
        <v>3283278</v>
      </c>
      <c r="D29" s="184">
        <v>1500803</v>
      </c>
      <c r="E29" s="184">
        <v>1078437</v>
      </c>
      <c r="F29" s="184">
        <v>1295092</v>
      </c>
      <c r="G29" s="184">
        <v>195718</v>
      </c>
      <c r="H29" s="184">
        <v>95829</v>
      </c>
      <c r="I29" s="184">
        <v>307917</v>
      </c>
    </row>
    <row r="30" spans="1:17" x14ac:dyDescent="0.25">
      <c r="A30" s="118">
        <v>35582</v>
      </c>
      <c r="B30" s="184">
        <v>3928658</v>
      </c>
      <c r="C30" s="184">
        <v>3309601</v>
      </c>
      <c r="D30" s="184">
        <v>1524315</v>
      </c>
      <c r="E30" s="184">
        <v>1083906</v>
      </c>
      <c r="F30" s="184">
        <v>1316274</v>
      </c>
      <c r="G30" s="184">
        <v>195976</v>
      </c>
      <c r="H30" s="184">
        <v>98891</v>
      </c>
      <c r="I30" s="184">
        <v>308700</v>
      </c>
    </row>
    <row r="31" spans="1:17" x14ac:dyDescent="0.25">
      <c r="A31" s="118">
        <v>35947</v>
      </c>
      <c r="B31" s="184">
        <v>3969649</v>
      </c>
      <c r="C31" s="184">
        <v>3342230</v>
      </c>
      <c r="D31" s="184">
        <v>1548584</v>
      </c>
      <c r="E31" s="184">
        <v>1090526</v>
      </c>
      <c r="F31" s="184">
        <v>1334992</v>
      </c>
      <c r="G31" s="184">
        <v>195913</v>
      </c>
      <c r="H31" s="184">
        <v>101165</v>
      </c>
      <c r="I31" s="184">
        <v>309539</v>
      </c>
    </row>
    <row r="32" spans="1:17" x14ac:dyDescent="0.25">
      <c r="A32" s="118">
        <v>36312</v>
      </c>
      <c r="B32" s="184">
        <v>4019954</v>
      </c>
      <c r="C32" s="184">
        <v>3379714</v>
      </c>
      <c r="D32" s="184">
        <v>1572204</v>
      </c>
      <c r="E32" s="184">
        <v>1096934</v>
      </c>
      <c r="F32" s="184">
        <v>1355373</v>
      </c>
      <c r="G32" s="184">
        <v>196011</v>
      </c>
      <c r="H32" s="184">
        <v>103064</v>
      </c>
      <c r="I32" s="184">
        <v>311967</v>
      </c>
    </row>
    <row r="33" spans="1:9" x14ac:dyDescent="0.25">
      <c r="A33" s="118">
        <v>36678</v>
      </c>
      <c r="B33" s="184">
        <v>4069093</v>
      </c>
      <c r="C33" s="184">
        <v>3422722</v>
      </c>
      <c r="D33" s="184">
        <v>1598585</v>
      </c>
      <c r="E33" s="184">
        <v>1102445</v>
      </c>
      <c r="F33" s="184">
        <v>1372947</v>
      </c>
      <c r="G33" s="184">
        <v>196468</v>
      </c>
      <c r="H33" s="184">
        <v>105113</v>
      </c>
      <c r="I33" s="184">
        <v>314848</v>
      </c>
    </row>
    <row r="34" spans="1:9" x14ac:dyDescent="0.25">
      <c r="A34" s="118">
        <v>37043</v>
      </c>
      <c r="B34" s="184">
        <v>4102580</v>
      </c>
      <c r="C34" s="184">
        <v>3500249</v>
      </c>
      <c r="D34" s="184">
        <v>1693556</v>
      </c>
      <c r="E34" s="184">
        <v>1148006</v>
      </c>
      <c r="F34" s="184">
        <v>1455361</v>
      </c>
      <c r="G34" s="184">
        <v>197403</v>
      </c>
      <c r="H34" s="184">
        <v>108280</v>
      </c>
      <c r="I34" s="184">
        <v>321538</v>
      </c>
    </row>
    <row r="35" spans="1:9" x14ac:dyDescent="0.25">
      <c r="A35" s="118">
        <v>37408</v>
      </c>
      <c r="B35" s="184">
        <v>4135637</v>
      </c>
      <c r="C35" s="184">
        <v>3545579</v>
      </c>
      <c r="D35" s="184">
        <v>1735730</v>
      </c>
      <c r="E35" s="184">
        <v>1154981</v>
      </c>
      <c r="F35" s="184">
        <v>1474536</v>
      </c>
      <c r="G35" s="184">
        <v>197726</v>
      </c>
      <c r="H35" s="184">
        <v>108679</v>
      </c>
      <c r="I35" s="184">
        <v>324627</v>
      </c>
    </row>
    <row r="36" spans="1:9" x14ac:dyDescent="0.25">
      <c r="A36" s="118">
        <v>37773</v>
      </c>
      <c r="B36" s="184">
        <v>4162593</v>
      </c>
      <c r="C36" s="184">
        <v>3594031</v>
      </c>
      <c r="D36" s="184">
        <v>1780650</v>
      </c>
      <c r="E36" s="184">
        <v>1162250</v>
      </c>
      <c r="F36" s="184">
        <v>1496016</v>
      </c>
      <c r="G36" s="184">
        <v>199788</v>
      </c>
      <c r="H36" s="184">
        <v>108433</v>
      </c>
      <c r="I36" s="184">
        <v>327357</v>
      </c>
    </row>
    <row r="37" spans="1:9" x14ac:dyDescent="0.25">
      <c r="A37" s="118">
        <v>38139</v>
      </c>
      <c r="B37" s="184">
        <v>4184763</v>
      </c>
      <c r="C37" s="184">
        <v>3641951</v>
      </c>
      <c r="D37" s="184">
        <v>1823496</v>
      </c>
      <c r="E37" s="184">
        <v>1168541</v>
      </c>
      <c r="F37" s="184">
        <v>1520232</v>
      </c>
      <c r="G37" s="184">
        <v>201771</v>
      </c>
      <c r="H37" s="184">
        <v>109211</v>
      </c>
      <c r="I37" s="184">
        <v>328940</v>
      </c>
    </row>
    <row r="38" spans="1:9" x14ac:dyDescent="0.25">
      <c r="A38" s="118">
        <v>38504</v>
      </c>
      <c r="B38" s="184">
        <v>4217563</v>
      </c>
      <c r="C38" s="184">
        <v>3697372</v>
      </c>
      <c r="D38" s="184">
        <v>1866210</v>
      </c>
      <c r="E38" s="184">
        <v>1177345</v>
      </c>
      <c r="F38" s="184">
        <v>1544977</v>
      </c>
      <c r="G38" s="184">
        <v>203288</v>
      </c>
      <c r="H38" s="184">
        <v>111388</v>
      </c>
      <c r="I38" s="184">
        <v>331399</v>
      </c>
    </row>
    <row r="39" spans="1:9" x14ac:dyDescent="0.25">
      <c r="A39" s="118">
        <v>38869</v>
      </c>
      <c r="B39" s="184">
        <v>4256161</v>
      </c>
      <c r="C39" s="184">
        <v>3760760</v>
      </c>
      <c r="D39" s="184">
        <v>1908265</v>
      </c>
      <c r="E39" s="184">
        <v>1189243</v>
      </c>
      <c r="F39" s="184">
        <v>1576912</v>
      </c>
      <c r="G39" s="184">
        <v>204753</v>
      </c>
      <c r="H39" s="184">
        <v>113461</v>
      </c>
      <c r="I39" s="184">
        <v>335170</v>
      </c>
    </row>
    <row r="40" spans="1:9" x14ac:dyDescent="0.25">
      <c r="A40" s="118">
        <v>39234</v>
      </c>
      <c r="B40" s="184">
        <v>4325525</v>
      </c>
      <c r="C40" s="184">
        <v>3841760</v>
      </c>
      <c r="D40" s="184">
        <v>1958907</v>
      </c>
      <c r="E40" s="184">
        <v>1204210</v>
      </c>
      <c r="F40" s="184">
        <v>1628467</v>
      </c>
      <c r="G40" s="184">
        <v>206649</v>
      </c>
      <c r="H40" s="184">
        <v>116935</v>
      </c>
      <c r="I40" s="184">
        <v>342644</v>
      </c>
    </row>
    <row r="41" spans="1:9" x14ac:dyDescent="0.25">
      <c r="A41" s="118">
        <v>39600</v>
      </c>
      <c r="B41" s="184">
        <v>4409562</v>
      </c>
      <c r="C41" s="184">
        <v>3931438</v>
      </c>
      <c r="D41" s="184">
        <v>2012204</v>
      </c>
      <c r="E41" s="184">
        <v>1219523</v>
      </c>
      <c r="F41" s="184">
        <v>1682860</v>
      </c>
      <c r="G41" s="184">
        <v>209166</v>
      </c>
      <c r="H41" s="184">
        <v>121210</v>
      </c>
      <c r="I41" s="184">
        <v>348368</v>
      </c>
    </row>
    <row r="42" spans="1:9" x14ac:dyDescent="0.25">
      <c r="A42" s="118">
        <v>39965</v>
      </c>
      <c r="B42" s="184">
        <v>4492380</v>
      </c>
      <c r="C42" s="184">
        <v>4031787</v>
      </c>
      <c r="D42" s="184">
        <v>2068479</v>
      </c>
      <c r="E42" s="184">
        <v>1237354</v>
      </c>
      <c r="F42" s="184">
        <v>1739342</v>
      </c>
      <c r="G42" s="184">
        <v>212085</v>
      </c>
      <c r="H42" s="184">
        <v>125315</v>
      </c>
      <c r="I42" s="184">
        <v>354785</v>
      </c>
    </row>
    <row r="43" spans="1:9" x14ac:dyDescent="0.25">
      <c r="A43" s="118">
        <v>40330</v>
      </c>
      <c r="B43" s="184">
        <v>4555516</v>
      </c>
      <c r="C43" s="184">
        <v>4105857</v>
      </c>
      <c r="D43" s="184">
        <v>2108348</v>
      </c>
      <c r="E43" s="184">
        <v>1253097</v>
      </c>
      <c r="F43" s="184">
        <v>1781132</v>
      </c>
      <c r="G43" s="184">
        <v>214669</v>
      </c>
      <c r="H43" s="184">
        <v>127829</v>
      </c>
      <c r="I43" s="184">
        <v>361766</v>
      </c>
    </row>
    <row r="44" spans="1:9" x14ac:dyDescent="0.25">
      <c r="A44" s="118">
        <v>40695</v>
      </c>
      <c r="B44" s="184">
        <v>4608949</v>
      </c>
      <c r="C44" s="184">
        <v>4169366</v>
      </c>
      <c r="D44" s="184">
        <v>2147436</v>
      </c>
      <c r="E44" s="184">
        <v>1264091</v>
      </c>
      <c r="F44" s="184">
        <v>1833567</v>
      </c>
      <c r="G44" s="184">
        <v>216273</v>
      </c>
      <c r="H44" s="184">
        <v>129106</v>
      </c>
      <c r="I44" s="184">
        <v>367985</v>
      </c>
    </row>
    <row r="45" spans="1:9" x14ac:dyDescent="0.25">
      <c r="A45" s="118">
        <v>41061</v>
      </c>
      <c r="B45" s="184">
        <v>4677196</v>
      </c>
      <c r="C45" s="184">
        <v>4265843</v>
      </c>
      <c r="D45" s="184">
        <v>2196288</v>
      </c>
      <c r="E45" s="184">
        <v>1277850</v>
      </c>
      <c r="F45" s="184">
        <v>1892862</v>
      </c>
      <c r="G45" s="184">
        <v>217670</v>
      </c>
      <c r="H45" s="184">
        <v>133105</v>
      </c>
      <c r="I45" s="184">
        <v>376539</v>
      </c>
    </row>
    <row r="46" spans="1:9" x14ac:dyDescent="0.25">
      <c r="A46" s="118">
        <v>41426</v>
      </c>
      <c r="B46" s="184">
        <v>4757364</v>
      </c>
      <c r="C46" s="184">
        <v>4370067</v>
      </c>
      <c r="D46" s="184">
        <v>2241944</v>
      </c>
      <c r="E46" s="184">
        <v>1289696</v>
      </c>
      <c r="F46" s="184">
        <v>1943855</v>
      </c>
      <c r="G46" s="184">
        <v>219315</v>
      </c>
      <c r="H46" s="184">
        <v>138471</v>
      </c>
      <c r="I46" s="184">
        <v>383257</v>
      </c>
    </row>
    <row r="47" spans="1:9" x14ac:dyDescent="0.25">
      <c r="A47" s="118">
        <v>41791</v>
      </c>
      <c r="B47" s="184">
        <v>4841349</v>
      </c>
      <c r="C47" s="184">
        <v>4476030</v>
      </c>
      <c r="D47" s="184">
        <v>2281740</v>
      </c>
      <c r="E47" s="184">
        <v>1302079</v>
      </c>
      <c r="F47" s="184">
        <v>1973923</v>
      </c>
      <c r="G47" s="184">
        <v>221365</v>
      </c>
      <c r="H47" s="184">
        <v>141169</v>
      </c>
      <c r="I47" s="184">
        <v>388799</v>
      </c>
    </row>
    <row r="48" spans="1:9" x14ac:dyDescent="0.25">
      <c r="A48" s="118">
        <v>42156</v>
      </c>
      <c r="B48" s="184">
        <v>4930189</v>
      </c>
      <c r="C48" s="184">
        <v>4586012</v>
      </c>
      <c r="D48" s="184">
        <v>2318653</v>
      </c>
      <c r="E48" s="184">
        <v>1313419</v>
      </c>
      <c r="F48" s="184">
        <v>1998937</v>
      </c>
      <c r="G48" s="184">
        <v>223502</v>
      </c>
      <c r="H48" s="184">
        <v>144914</v>
      </c>
      <c r="I48" s="184">
        <v>395813</v>
      </c>
    </row>
    <row r="49" spans="1:17" s="152" customFormat="1" ht="12.75" customHeight="1" x14ac:dyDescent="0.25">
      <c r="A49" s="118">
        <v>42522</v>
      </c>
      <c r="B49" s="184">
        <v>5024923</v>
      </c>
      <c r="C49" s="184">
        <v>4714387</v>
      </c>
      <c r="D49" s="184">
        <v>2362672</v>
      </c>
      <c r="E49" s="184">
        <v>1324057</v>
      </c>
      <c r="F49" s="184">
        <v>2019263</v>
      </c>
      <c r="G49" s="184">
        <v>225913</v>
      </c>
      <c r="H49" s="184">
        <v>147102</v>
      </c>
      <c r="I49" s="184">
        <v>403104</v>
      </c>
      <c r="J49" s="119"/>
      <c r="K49" s="119"/>
      <c r="L49" s="119"/>
      <c r="M49" s="119"/>
      <c r="N49" s="119"/>
      <c r="O49" s="119"/>
      <c r="P49" s="119"/>
      <c r="Q49" s="119"/>
    </row>
    <row r="50" spans="1:17" s="152" customFormat="1" ht="12.75" customHeight="1" x14ac:dyDescent="0.25">
      <c r="A50" s="118">
        <v>42887</v>
      </c>
      <c r="B50" s="184">
        <v>5119495</v>
      </c>
      <c r="C50" s="184">
        <v>4820116</v>
      </c>
      <c r="D50" s="184">
        <v>2409466</v>
      </c>
      <c r="E50" s="184">
        <v>1338270</v>
      </c>
      <c r="F50" s="184">
        <v>2046413</v>
      </c>
      <c r="G50" s="184">
        <v>231291</v>
      </c>
      <c r="H50" s="184">
        <v>148752</v>
      </c>
      <c r="I50" s="184">
        <v>415046</v>
      </c>
    </row>
    <row r="51" spans="1:17" s="152" customFormat="1" ht="12.75" customHeight="1" x14ac:dyDescent="0.25">
      <c r="A51" s="118">
        <v>43252</v>
      </c>
      <c r="B51" s="184">
        <v>5190353</v>
      </c>
      <c r="C51" s="184">
        <v>4916589</v>
      </c>
      <c r="D51" s="184">
        <v>2454907</v>
      </c>
      <c r="E51" s="184">
        <v>1353662</v>
      </c>
      <c r="F51" s="184">
        <v>2075953</v>
      </c>
      <c r="G51" s="184">
        <v>236954</v>
      </c>
      <c r="H51" s="184">
        <v>148273</v>
      </c>
      <c r="I51" s="184">
        <v>426081</v>
      </c>
    </row>
    <row r="52" spans="1:17" x14ac:dyDescent="0.25">
      <c r="A52" s="118">
        <v>43617</v>
      </c>
      <c r="B52" s="184">
        <v>5256836</v>
      </c>
      <c r="C52" s="184">
        <v>5006457</v>
      </c>
      <c r="D52" s="184">
        <v>2503078</v>
      </c>
      <c r="E52" s="184">
        <v>1372414</v>
      </c>
      <c r="F52" s="184">
        <v>2114184</v>
      </c>
      <c r="G52" s="184">
        <v>242498</v>
      </c>
      <c r="H52" s="184">
        <v>147251</v>
      </c>
      <c r="I52" s="184">
        <v>435730</v>
      </c>
      <c r="J52" s="152"/>
      <c r="K52" s="152"/>
      <c r="L52" s="152"/>
      <c r="M52" s="152"/>
      <c r="N52" s="152"/>
      <c r="O52" s="152"/>
      <c r="P52" s="152"/>
      <c r="Q52" s="152"/>
    </row>
    <row r="53" spans="1:17" x14ac:dyDescent="0.25">
      <c r="A53" s="118">
        <v>43983</v>
      </c>
      <c r="B53" s="184">
        <v>5295529</v>
      </c>
      <c r="C53" s="184">
        <v>5061107</v>
      </c>
      <c r="D53" s="184">
        <v>2545379</v>
      </c>
      <c r="E53" s="184">
        <v>1392755</v>
      </c>
      <c r="F53" s="184">
        <v>2161561</v>
      </c>
      <c r="G53" s="184">
        <v>246859</v>
      </c>
      <c r="H53" s="184">
        <v>147673</v>
      </c>
      <c r="I53" s="184">
        <v>444903</v>
      </c>
      <c r="J53" s="152"/>
      <c r="K53" s="152"/>
      <c r="L53" s="152"/>
      <c r="M53" s="152"/>
      <c r="N53" s="152"/>
      <c r="O53" s="152"/>
      <c r="P53" s="152"/>
      <c r="Q53" s="152"/>
    </row>
    <row r="54" spans="1:17" x14ac:dyDescent="0.25">
      <c r="A54" s="118">
        <v>44348</v>
      </c>
      <c r="B54" s="184">
        <v>5261801</v>
      </c>
      <c r="C54" s="184">
        <v>4975319</v>
      </c>
      <c r="D54" s="184">
        <v>2567714</v>
      </c>
      <c r="E54" s="184">
        <v>1401872</v>
      </c>
      <c r="F54" s="184">
        <v>2191838</v>
      </c>
      <c r="G54" s="184">
        <v>250717</v>
      </c>
      <c r="H54" s="184">
        <v>147971</v>
      </c>
      <c r="I54" s="184">
        <v>452508</v>
      </c>
      <c r="J54" s="152"/>
      <c r="K54" s="152"/>
      <c r="L54" s="152"/>
      <c r="M54" s="152"/>
      <c r="N54" s="152"/>
      <c r="O54" s="152"/>
      <c r="P54" s="152"/>
      <c r="Q54" s="152"/>
    </row>
    <row r="55" spans="1:17" x14ac:dyDescent="0.25">
      <c r="A55" s="118">
        <v>44713</v>
      </c>
      <c r="B55" s="184">
        <v>5302736</v>
      </c>
      <c r="C55" s="184">
        <v>5035738</v>
      </c>
      <c r="D55" s="184">
        <v>2625341</v>
      </c>
      <c r="E55" s="184">
        <v>1418230</v>
      </c>
      <c r="F55" s="184">
        <v>2225710</v>
      </c>
      <c r="G55" s="184">
        <v>252453</v>
      </c>
      <c r="H55" s="184">
        <v>149127</v>
      </c>
      <c r="I55" s="184">
        <v>456844</v>
      </c>
      <c r="J55" s="152"/>
      <c r="K55" s="152"/>
      <c r="L55" s="152"/>
      <c r="M55" s="152"/>
      <c r="N55" s="152"/>
      <c r="O55" s="152"/>
      <c r="P55" s="152"/>
      <c r="Q55" s="152"/>
    </row>
    <row r="56" spans="1:17" ht="13" x14ac:dyDescent="0.3">
      <c r="A56" s="177" t="s">
        <v>60</v>
      </c>
      <c r="B56" s="187"/>
      <c r="C56" s="187"/>
      <c r="D56" s="187"/>
      <c r="E56" s="187"/>
      <c r="F56" s="183"/>
      <c r="G56" s="183"/>
      <c r="H56" s="183"/>
      <c r="I56" s="183"/>
    </row>
    <row r="57" spans="1:17" x14ac:dyDescent="0.25">
      <c r="A57" s="116" t="s">
        <v>208</v>
      </c>
      <c r="B57" s="122"/>
      <c r="C57" s="122"/>
      <c r="D57" s="122"/>
      <c r="E57" s="122"/>
    </row>
    <row r="58" spans="1:17" ht="13" x14ac:dyDescent="0.3">
      <c r="A58" s="67" t="s">
        <v>310</v>
      </c>
      <c r="B58" s="122"/>
      <c r="C58" s="122"/>
      <c r="D58" s="122"/>
      <c r="E58" s="122"/>
    </row>
    <row r="59" spans="1:17" x14ac:dyDescent="0.25">
      <c r="A59" s="122"/>
      <c r="B59" s="122"/>
      <c r="C59" s="122"/>
      <c r="D59" s="122"/>
      <c r="E59" s="122"/>
    </row>
    <row r="60" spans="1:17" x14ac:dyDescent="0.25">
      <c r="B60" s="122"/>
      <c r="C60" s="122"/>
      <c r="D60" s="122"/>
      <c r="E60" s="122"/>
    </row>
    <row r="61" spans="1:17" x14ac:dyDescent="0.25">
      <c r="A61" s="175" t="s">
        <v>302</v>
      </c>
      <c r="B61" s="175"/>
      <c r="C61" s="175"/>
      <c r="D61" s="175"/>
      <c r="E61" s="175"/>
      <c r="F61" s="181"/>
      <c r="G61" s="181"/>
      <c r="H61" s="181"/>
      <c r="I61" s="181"/>
    </row>
    <row r="62" spans="1:17" ht="12.75" customHeight="1" x14ac:dyDescent="0.25">
      <c r="A62" s="347" t="s">
        <v>214</v>
      </c>
      <c r="B62" s="182"/>
      <c r="C62" s="182"/>
      <c r="D62" s="182"/>
      <c r="E62" s="182"/>
      <c r="F62" s="183"/>
      <c r="G62" s="183"/>
      <c r="H62" s="183"/>
      <c r="I62" s="183"/>
    </row>
    <row r="63" spans="1:17" ht="37.5" x14ac:dyDescent="0.25">
      <c r="A63" s="347"/>
      <c r="B63" s="141" t="s">
        <v>223</v>
      </c>
      <c r="C63" s="141" t="s">
        <v>224</v>
      </c>
      <c r="D63" s="141" t="s">
        <v>225</v>
      </c>
      <c r="E63" s="141" t="s">
        <v>226</v>
      </c>
      <c r="F63" s="141" t="s">
        <v>227</v>
      </c>
      <c r="G63" s="141" t="s">
        <v>228</v>
      </c>
      <c r="H63" s="141" t="s">
        <v>229</v>
      </c>
      <c r="I63" s="141" t="s">
        <v>230</v>
      </c>
      <c r="J63" s="141"/>
      <c r="K63" s="141"/>
      <c r="L63" s="141"/>
      <c r="M63" s="141"/>
      <c r="N63" s="141"/>
      <c r="O63" s="141"/>
      <c r="P63" s="141"/>
      <c r="Q63" s="141"/>
    </row>
    <row r="64" spans="1:17" x14ac:dyDescent="0.25">
      <c r="A64" s="175"/>
      <c r="B64" s="123"/>
      <c r="C64" s="123"/>
      <c r="D64" s="123"/>
      <c r="E64" s="123"/>
      <c r="F64" s="123"/>
      <c r="G64" s="123"/>
      <c r="H64" s="123"/>
      <c r="I64" s="123"/>
    </row>
    <row r="65" spans="1:9" x14ac:dyDescent="0.25">
      <c r="A65" s="118">
        <v>26816</v>
      </c>
      <c r="B65" s="188">
        <f t="shared" ref="B65:H72" si="0">B123-B6</f>
        <v>1801098</v>
      </c>
      <c r="C65" s="188">
        <f t="shared" si="0"/>
        <v>1110453</v>
      </c>
      <c r="D65" s="188">
        <f t="shared" si="0"/>
        <v>1010151</v>
      </c>
      <c r="E65" s="188">
        <f t="shared" si="0"/>
        <v>350675</v>
      </c>
      <c r="F65" s="188">
        <f t="shared" si="0"/>
        <v>349341</v>
      </c>
      <c r="G65" s="188">
        <f t="shared" si="0"/>
        <v>247587</v>
      </c>
      <c r="H65" s="188">
        <f t="shared" si="0"/>
        <v>54327</v>
      </c>
      <c r="I65" s="120"/>
    </row>
    <row r="66" spans="1:9" x14ac:dyDescent="0.25">
      <c r="A66" s="118">
        <v>27181</v>
      </c>
      <c r="B66" s="188">
        <f t="shared" si="0"/>
        <v>1830753</v>
      </c>
      <c r="C66" s="188">
        <f t="shared" si="0"/>
        <v>1123626</v>
      </c>
      <c r="D66" s="188">
        <f t="shared" si="0"/>
        <v>1040940</v>
      </c>
      <c r="E66" s="188">
        <f t="shared" si="0"/>
        <v>348838</v>
      </c>
      <c r="F66" s="188">
        <f t="shared" si="0"/>
        <v>352598</v>
      </c>
      <c r="G66" s="188">
        <f t="shared" si="0"/>
        <v>248351</v>
      </c>
      <c r="H66" s="188">
        <f t="shared" si="0"/>
        <v>56224</v>
      </c>
      <c r="I66" s="120"/>
    </row>
    <row r="67" spans="1:9" x14ac:dyDescent="0.25">
      <c r="A67" s="118">
        <v>27546</v>
      </c>
      <c r="B67" s="188">
        <f t="shared" si="0"/>
        <v>1849516</v>
      </c>
      <c r="C67" s="188">
        <f t="shared" si="0"/>
        <v>1128641</v>
      </c>
      <c r="D67" s="188">
        <f t="shared" si="0"/>
        <v>1072362</v>
      </c>
      <c r="E67" s="188">
        <f t="shared" si="0"/>
        <v>360164</v>
      </c>
      <c r="F67" s="188">
        <f t="shared" si="0"/>
        <v>355348</v>
      </c>
      <c r="G67" s="188">
        <f t="shared" si="0"/>
        <v>249488</v>
      </c>
      <c r="H67" s="188">
        <f t="shared" si="0"/>
        <v>67169</v>
      </c>
      <c r="I67" s="120"/>
    </row>
    <row r="68" spans="1:9" x14ac:dyDescent="0.25">
      <c r="A68" s="118">
        <v>27912</v>
      </c>
      <c r="B68" s="188">
        <f t="shared" si="0"/>
        <v>1815788</v>
      </c>
      <c r="C68" s="188">
        <f t="shared" si="0"/>
        <v>1086726</v>
      </c>
      <c r="D68" s="188">
        <f t="shared" si="0"/>
        <v>1091475</v>
      </c>
      <c r="E68" s="188">
        <f t="shared" si="0"/>
        <v>350070</v>
      </c>
      <c r="F68" s="188">
        <f t="shared" si="0"/>
        <v>345542</v>
      </c>
      <c r="G68" s="188">
        <f t="shared" si="0"/>
        <v>247914</v>
      </c>
      <c r="H68" s="188">
        <f t="shared" si="0"/>
        <v>54028</v>
      </c>
      <c r="I68" s="120"/>
    </row>
    <row r="69" spans="1:9" x14ac:dyDescent="0.25">
      <c r="A69" s="118">
        <v>28277</v>
      </c>
      <c r="B69" s="120">
        <f t="shared" si="0"/>
        <v>1833788</v>
      </c>
      <c r="C69" s="120">
        <f t="shared" si="0"/>
        <v>1096564</v>
      </c>
      <c r="D69" s="120">
        <f t="shared" si="0"/>
        <v>1117639</v>
      </c>
      <c r="E69" s="120">
        <f t="shared" si="0"/>
        <v>351919</v>
      </c>
      <c r="F69" s="120">
        <f t="shared" si="0"/>
        <v>352566</v>
      </c>
      <c r="G69" s="120">
        <f t="shared" si="0"/>
        <v>249232</v>
      </c>
      <c r="H69" s="189"/>
      <c r="I69" s="120"/>
    </row>
    <row r="70" spans="1:9" x14ac:dyDescent="0.25">
      <c r="A70" s="118">
        <v>28642</v>
      </c>
      <c r="B70" s="120">
        <f t="shared" si="0"/>
        <v>1856090</v>
      </c>
      <c r="C70" s="120">
        <f t="shared" si="0"/>
        <v>1106559</v>
      </c>
      <c r="D70" s="120">
        <f t="shared" si="0"/>
        <v>1143747</v>
      </c>
      <c r="E70" s="120">
        <f t="shared" si="0"/>
        <v>353305</v>
      </c>
      <c r="F70" s="120">
        <f t="shared" si="0"/>
        <v>358851</v>
      </c>
      <c r="G70" s="120">
        <f t="shared" si="0"/>
        <v>250342</v>
      </c>
      <c r="H70" s="189"/>
      <c r="I70" s="120"/>
    </row>
    <row r="71" spans="1:9" x14ac:dyDescent="0.25">
      <c r="A71" s="118">
        <v>29007</v>
      </c>
      <c r="B71" s="120">
        <f t="shared" si="0"/>
        <v>1884330</v>
      </c>
      <c r="C71" s="120">
        <f t="shared" si="0"/>
        <v>1115406</v>
      </c>
      <c r="D71" s="120">
        <f t="shared" si="0"/>
        <v>1168371</v>
      </c>
      <c r="E71" s="120">
        <f t="shared" si="0"/>
        <v>356309</v>
      </c>
      <c r="F71" s="120">
        <f t="shared" si="0"/>
        <v>363711</v>
      </c>
      <c r="G71" s="120">
        <f t="shared" si="0"/>
        <v>252356</v>
      </c>
      <c r="H71" s="189"/>
      <c r="I71" s="120"/>
    </row>
    <row r="72" spans="1:9" x14ac:dyDescent="0.25">
      <c r="A72" s="118">
        <v>29373</v>
      </c>
      <c r="B72" s="120">
        <f t="shared" si="0"/>
        <v>1914027</v>
      </c>
      <c r="C72" s="120">
        <f t="shared" si="0"/>
        <v>1126903</v>
      </c>
      <c r="D72" s="120">
        <f t="shared" si="0"/>
        <v>1202635</v>
      </c>
      <c r="E72" s="120">
        <f t="shared" si="0"/>
        <v>360397</v>
      </c>
      <c r="F72" s="120">
        <f t="shared" si="0"/>
        <v>369668</v>
      </c>
      <c r="G72" s="120">
        <f t="shared" si="0"/>
        <v>254190</v>
      </c>
      <c r="H72" s="189"/>
      <c r="I72" s="120"/>
    </row>
    <row r="73" spans="1:9" x14ac:dyDescent="0.25">
      <c r="A73" s="118">
        <v>29738</v>
      </c>
      <c r="B73" s="120">
        <f t="shared" ref="B73:H92" si="1">B131-B14</f>
        <v>1955389</v>
      </c>
      <c r="C73" s="120">
        <f t="shared" si="1"/>
        <v>1140617</v>
      </c>
      <c r="D73" s="120">
        <f t="shared" si="1"/>
        <v>1249008</v>
      </c>
      <c r="E73" s="120">
        <f t="shared" si="1"/>
        <v>365069</v>
      </c>
      <c r="F73" s="120">
        <f t="shared" si="1"/>
        <v>378056</v>
      </c>
      <c r="G73" s="120">
        <f t="shared" si="1"/>
        <v>256124</v>
      </c>
      <c r="H73" s="120">
        <f t="shared" si="1"/>
        <v>66216</v>
      </c>
      <c r="I73" s="120"/>
    </row>
    <row r="74" spans="1:9" x14ac:dyDescent="0.25">
      <c r="A74" s="118">
        <v>30103</v>
      </c>
      <c r="B74" s="120">
        <f t="shared" si="1"/>
        <v>1984880</v>
      </c>
      <c r="C74" s="120">
        <f t="shared" si="1"/>
        <v>1159070</v>
      </c>
      <c r="D74" s="120">
        <f t="shared" si="1"/>
        <v>1295886</v>
      </c>
      <c r="E74" s="120">
        <f t="shared" si="1"/>
        <v>368608</v>
      </c>
      <c r="F74" s="120">
        <f t="shared" si="1"/>
        <v>386499</v>
      </c>
      <c r="G74" s="120">
        <f t="shared" si="1"/>
        <v>257645</v>
      </c>
      <c r="H74" s="120">
        <f t="shared" si="1"/>
        <v>68514</v>
      </c>
      <c r="I74" s="120"/>
    </row>
    <row r="75" spans="1:9" x14ac:dyDescent="0.25">
      <c r="A75" s="118">
        <v>30468</v>
      </c>
      <c r="B75" s="120">
        <f t="shared" si="1"/>
        <v>2002259</v>
      </c>
      <c r="C75" s="120">
        <f t="shared" si="1"/>
        <v>1174002</v>
      </c>
      <c r="D75" s="120">
        <f t="shared" si="1"/>
        <v>1333982</v>
      </c>
      <c r="E75" s="120">
        <f t="shared" si="1"/>
        <v>372375</v>
      </c>
      <c r="F75" s="120">
        <f t="shared" si="1"/>
        <v>392250</v>
      </c>
      <c r="G75" s="120">
        <f t="shared" si="1"/>
        <v>259405</v>
      </c>
      <c r="H75" s="120">
        <f t="shared" si="1"/>
        <v>70816</v>
      </c>
      <c r="I75" s="120"/>
    </row>
    <row r="76" spans="1:9" x14ac:dyDescent="0.25">
      <c r="A76" s="118">
        <v>30834</v>
      </c>
      <c r="B76" s="120">
        <f t="shared" si="1"/>
        <v>2019829</v>
      </c>
      <c r="C76" s="120">
        <f t="shared" si="1"/>
        <v>1191892</v>
      </c>
      <c r="D76" s="120">
        <f t="shared" si="1"/>
        <v>1362659</v>
      </c>
      <c r="E76" s="120">
        <f t="shared" si="1"/>
        <v>375748</v>
      </c>
      <c r="F76" s="120">
        <f t="shared" si="1"/>
        <v>395637</v>
      </c>
      <c r="G76" s="120">
        <f t="shared" si="1"/>
        <v>262260</v>
      </c>
      <c r="H76" s="120">
        <f t="shared" si="1"/>
        <v>73254</v>
      </c>
      <c r="I76" s="120"/>
    </row>
    <row r="77" spans="1:9" x14ac:dyDescent="0.25">
      <c r="A77" s="118">
        <v>31199</v>
      </c>
      <c r="B77" s="120">
        <f t="shared" si="1"/>
        <v>2039312</v>
      </c>
      <c r="C77" s="120">
        <f t="shared" si="1"/>
        <v>1210968</v>
      </c>
      <c r="D77" s="120">
        <f t="shared" si="1"/>
        <v>1394718</v>
      </c>
      <c r="E77" s="120">
        <f t="shared" si="1"/>
        <v>377197</v>
      </c>
      <c r="F77" s="120">
        <f t="shared" si="1"/>
        <v>400364</v>
      </c>
      <c r="G77" s="120">
        <f t="shared" si="1"/>
        <v>265328</v>
      </c>
      <c r="H77" s="120">
        <f t="shared" si="1"/>
        <v>76336</v>
      </c>
      <c r="I77" s="120"/>
    </row>
    <row r="78" spans="1:9" x14ac:dyDescent="0.25">
      <c r="A78" s="118">
        <v>31564</v>
      </c>
      <c r="B78" s="120">
        <f t="shared" si="1"/>
        <v>2059959</v>
      </c>
      <c r="C78" s="120">
        <f t="shared" si="1"/>
        <v>1193955</v>
      </c>
      <c r="D78" s="120">
        <f t="shared" si="1"/>
        <v>1407247</v>
      </c>
      <c r="E78" s="120">
        <f t="shared" si="1"/>
        <v>379002</v>
      </c>
      <c r="F78" s="120">
        <f t="shared" si="1"/>
        <v>408899</v>
      </c>
      <c r="G78" s="120">
        <f t="shared" si="1"/>
        <v>264402</v>
      </c>
      <c r="H78" s="120">
        <f t="shared" si="1"/>
        <v>79061</v>
      </c>
      <c r="I78" s="120">
        <f t="shared" ref="I78:I103" si="2">I136-I19</f>
        <v>1058</v>
      </c>
    </row>
    <row r="79" spans="1:9" x14ac:dyDescent="0.25">
      <c r="A79" s="118">
        <v>31929</v>
      </c>
      <c r="B79" s="120">
        <f t="shared" si="1"/>
        <v>2088250</v>
      </c>
      <c r="C79" s="120">
        <f t="shared" si="1"/>
        <v>1206529</v>
      </c>
      <c r="D79" s="120">
        <f t="shared" si="1"/>
        <v>1436729</v>
      </c>
      <c r="E79" s="120">
        <f t="shared" si="1"/>
        <v>380860</v>
      </c>
      <c r="F79" s="120">
        <f t="shared" si="1"/>
        <v>416645</v>
      </c>
      <c r="G79" s="120">
        <f t="shared" si="1"/>
        <v>265905</v>
      </c>
      <c r="H79" s="120">
        <f t="shared" si="1"/>
        <v>81158</v>
      </c>
      <c r="I79" s="120">
        <f t="shared" si="2"/>
        <v>1072</v>
      </c>
    </row>
    <row r="80" spans="1:9" x14ac:dyDescent="0.25">
      <c r="A80" s="118">
        <v>32295</v>
      </c>
      <c r="B80" s="120">
        <f t="shared" si="1"/>
        <v>2116329</v>
      </c>
      <c r="C80" s="120">
        <f t="shared" si="1"/>
        <v>1219961</v>
      </c>
      <c r="D80" s="120">
        <f t="shared" si="1"/>
        <v>1475416</v>
      </c>
      <c r="E80" s="120">
        <f t="shared" si="1"/>
        <v>383792</v>
      </c>
      <c r="F80" s="120">
        <f t="shared" si="1"/>
        <v>424698</v>
      </c>
      <c r="G80" s="120">
        <f t="shared" si="1"/>
        <v>266962</v>
      </c>
      <c r="H80" s="120">
        <f t="shared" si="1"/>
        <v>83138</v>
      </c>
      <c r="I80" s="120">
        <f t="shared" si="2"/>
        <v>1085</v>
      </c>
    </row>
    <row r="81" spans="1:10" x14ac:dyDescent="0.25">
      <c r="A81" s="118">
        <v>32660</v>
      </c>
      <c r="B81" s="120">
        <f t="shared" si="1"/>
        <v>2153424</v>
      </c>
      <c r="C81" s="120">
        <f t="shared" si="1"/>
        <v>1234584</v>
      </c>
      <c r="D81" s="120">
        <f t="shared" si="1"/>
        <v>1527419</v>
      </c>
      <c r="E81" s="120">
        <f t="shared" si="1"/>
        <v>385558</v>
      </c>
      <c r="F81" s="120">
        <f t="shared" si="1"/>
        <v>431059</v>
      </c>
      <c r="G81" s="120">
        <f t="shared" si="1"/>
        <v>269320</v>
      </c>
      <c r="H81" s="120">
        <f t="shared" si="1"/>
        <v>85154</v>
      </c>
      <c r="I81" s="120">
        <f t="shared" si="2"/>
        <v>1098</v>
      </c>
    </row>
    <row r="82" spans="1:10" x14ac:dyDescent="0.25">
      <c r="A82" s="118">
        <v>33025</v>
      </c>
      <c r="B82" s="120">
        <f t="shared" si="1"/>
        <v>2190361</v>
      </c>
      <c r="C82" s="120">
        <f t="shared" si="1"/>
        <v>1252673</v>
      </c>
      <c r="D82" s="120">
        <f t="shared" si="1"/>
        <v>1568404</v>
      </c>
      <c r="E82" s="120">
        <f t="shared" si="1"/>
        <v>387454</v>
      </c>
      <c r="F82" s="120">
        <f t="shared" si="1"/>
        <v>437687</v>
      </c>
      <c r="G82" s="120">
        <f t="shared" si="1"/>
        <v>273149</v>
      </c>
      <c r="H82" s="120">
        <f t="shared" si="1"/>
        <v>87186</v>
      </c>
      <c r="I82" s="120">
        <f t="shared" si="2"/>
        <v>1112</v>
      </c>
    </row>
    <row r="83" spans="1:10" x14ac:dyDescent="0.25">
      <c r="A83" s="118">
        <v>33390</v>
      </c>
      <c r="B83" s="120">
        <f t="shared" si="1"/>
        <v>2225876</v>
      </c>
      <c r="C83" s="120">
        <f t="shared" si="1"/>
        <v>1264797</v>
      </c>
      <c r="D83" s="120">
        <f t="shared" si="1"/>
        <v>1602958</v>
      </c>
      <c r="E83" s="120">
        <f t="shared" si="1"/>
        <v>389738</v>
      </c>
      <c r="F83" s="120">
        <f t="shared" si="1"/>
        <v>447305</v>
      </c>
      <c r="G83" s="120">
        <f t="shared" si="1"/>
        <v>276063</v>
      </c>
      <c r="H83" s="120">
        <f t="shared" si="1"/>
        <v>79078</v>
      </c>
      <c r="I83" s="120">
        <f t="shared" si="2"/>
        <v>1125</v>
      </c>
    </row>
    <row r="84" spans="1:10" x14ac:dyDescent="0.25">
      <c r="A84" s="118">
        <v>33756</v>
      </c>
      <c r="B84" s="120">
        <f t="shared" si="1"/>
        <v>2247654</v>
      </c>
      <c r="C84" s="120">
        <f t="shared" si="1"/>
        <v>1267776</v>
      </c>
      <c r="D84" s="120">
        <f t="shared" si="1"/>
        <v>1634815</v>
      </c>
      <c r="E84" s="120">
        <f t="shared" si="1"/>
        <v>389795</v>
      </c>
      <c r="F84" s="120">
        <f t="shared" si="1"/>
        <v>451194</v>
      </c>
      <c r="G84" s="120">
        <f t="shared" si="1"/>
        <v>277540</v>
      </c>
      <c r="H84" s="120">
        <f t="shared" si="1"/>
        <v>80710</v>
      </c>
      <c r="I84" s="120">
        <f t="shared" si="2"/>
        <v>1333</v>
      </c>
    </row>
    <row r="85" spans="1:10" x14ac:dyDescent="0.25">
      <c r="A85" s="118">
        <v>34121</v>
      </c>
      <c r="B85" s="120">
        <f t="shared" si="1"/>
        <v>2260246</v>
      </c>
      <c r="C85" s="120">
        <f t="shared" si="1"/>
        <v>1264839</v>
      </c>
      <c r="D85" s="120">
        <f t="shared" si="1"/>
        <v>1673402</v>
      </c>
      <c r="E85" s="120">
        <f t="shared" si="1"/>
        <v>390016</v>
      </c>
      <c r="F85" s="120">
        <f t="shared" si="1"/>
        <v>453170</v>
      </c>
      <c r="G85" s="120">
        <f t="shared" si="1"/>
        <v>278360</v>
      </c>
      <c r="H85" s="120">
        <f t="shared" si="1"/>
        <v>81800</v>
      </c>
      <c r="I85" s="120">
        <f t="shared" si="2"/>
        <v>1531</v>
      </c>
    </row>
    <row r="86" spans="1:10" x14ac:dyDescent="0.25">
      <c r="A86" s="118">
        <v>34486</v>
      </c>
      <c r="B86" s="120">
        <f t="shared" si="1"/>
        <v>2275178</v>
      </c>
      <c r="C86" s="120">
        <f t="shared" si="1"/>
        <v>1259968</v>
      </c>
      <c r="D86" s="120">
        <f t="shared" si="1"/>
        <v>1711371</v>
      </c>
      <c r="E86" s="120">
        <f t="shared" si="1"/>
        <v>391417</v>
      </c>
      <c r="F86" s="120">
        <f t="shared" si="1"/>
        <v>458383</v>
      </c>
      <c r="G86" s="120">
        <f t="shared" si="1"/>
        <v>278980</v>
      </c>
      <c r="H86" s="120">
        <f t="shared" si="1"/>
        <v>83775</v>
      </c>
      <c r="I86" s="120">
        <f t="shared" si="2"/>
        <v>1063</v>
      </c>
    </row>
    <row r="87" spans="1:10" x14ac:dyDescent="0.25">
      <c r="A87" s="118">
        <v>34851</v>
      </c>
      <c r="B87" s="120">
        <f t="shared" si="1"/>
        <v>2284327</v>
      </c>
      <c r="C87" s="120">
        <f t="shared" si="1"/>
        <v>1253953</v>
      </c>
      <c r="D87" s="120">
        <f t="shared" si="1"/>
        <v>1750650</v>
      </c>
      <c r="E87" s="120">
        <f t="shared" si="1"/>
        <v>390661</v>
      </c>
      <c r="F87" s="120">
        <f t="shared" si="1"/>
        <v>464328</v>
      </c>
      <c r="G87" s="120">
        <f t="shared" si="1"/>
        <v>279489</v>
      </c>
      <c r="H87" s="120">
        <f t="shared" si="1"/>
        <v>86364</v>
      </c>
      <c r="I87" s="120">
        <f t="shared" si="2"/>
        <v>1375</v>
      </c>
    </row>
    <row r="88" spans="1:10" x14ac:dyDescent="0.25">
      <c r="A88" s="118">
        <v>35217</v>
      </c>
      <c r="B88" s="120">
        <f t="shared" si="1"/>
        <v>2295325</v>
      </c>
      <c r="C88" s="120">
        <f t="shared" si="1"/>
        <v>1251706</v>
      </c>
      <c r="D88" s="120">
        <f t="shared" si="1"/>
        <v>1802389</v>
      </c>
      <c r="E88" s="120">
        <f t="shared" si="1"/>
        <v>390642</v>
      </c>
      <c r="F88" s="120">
        <f t="shared" si="1"/>
        <v>473114</v>
      </c>
      <c r="G88" s="120">
        <f t="shared" si="1"/>
        <v>279887</v>
      </c>
      <c r="H88" s="120">
        <f t="shared" si="1"/>
        <v>88687</v>
      </c>
      <c r="I88" s="120">
        <f t="shared" si="2"/>
        <v>1712</v>
      </c>
    </row>
    <row r="89" spans="1:10" x14ac:dyDescent="0.25">
      <c r="A89" s="118">
        <v>35582</v>
      </c>
      <c r="B89" s="120">
        <f t="shared" si="1"/>
        <v>2317609</v>
      </c>
      <c r="C89" s="120">
        <f t="shared" si="1"/>
        <v>1259696</v>
      </c>
      <c r="D89" s="120">
        <f t="shared" si="1"/>
        <v>1831102</v>
      </c>
      <c r="E89" s="120">
        <f t="shared" si="1"/>
        <v>391752</v>
      </c>
      <c r="F89" s="120">
        <f t="shared" si="1"/>
        <v>482067</v>
      </c>
      <c r="G89" s="120">
        <f t="shared" si="1"/>
        <v>278932</v>
      </c>
      <c r="H89" s="120">
        <f t="shared" si="1"/>
        <v>90864</v>
      </c>
      <c r="I89" s="120">
        <f t="shared" si="2"/>
        <v>1833</v>
      </c>
    </row>
    <row r="90" spans="1:10" x14ac:dyDescent="0.25">
      <c r="A90" s="118">
        <v>35947</v>
      </c>
      <c r="B90" s="120">
        <f t="shared" si="1"/>
        <v>2336150</v>
      </c>
      <c r="C90" s="120">
        <f t="shared" si="1"/>
        <v>1264740</v>
      </c>
      <c r="D90" s="120">
        <f t="shared" si="1"/>
        <v>1855900</v>
      </c>
      <c r="E90" s="120">
        <f t="shared" si="1"/>
        <v>392744</v>
      </c>
      <c r="F90" s="120">
        <f t="shared" si="1"/>
        <v>491448</v>
      </c>
      <c r="G90" s="120">
        <f t="shared" si="1"/>
        <v>277517</v>
      </c>
      <c r="H90" s="120">
        <f t="shared" si="1"/>
        <v>91740</v>
      </c>
      <c r="I90" s="120">
        <f t="shared" si="2"/>
        <v>1993</v>
      </c>
    </row>
    <row r="91" spans="1:10" x14ac:dyDescent="0.25">
      <c r="A91" s="118">
        <v>36312</v>
      </c>
      <c r="B91" s="120">
        <f t="shared" si="1"/>
        <v>2355149</v>
      </c>
      <c r="C91" s="120">
        <f t="shared" si="1"/>
        <v>1272748</v>
      </c>
      <c r="D91" s="120">
        <f t="shared" si="1"/>
        <v>1881732</v>
      </c>
      <c r="E91" s="120">
        <f t="shared" si="1"/>
        <v>394000</v>
      </c>
      <c r="F91" s="120">
        <f t="shared" si="1"/>
        <v>498563</v>
      </c>
      <c r="G91" s="120">
        <f t="shared" si="1"/>
        <v>277019</v>
      </c>
      <c r="H91" s="120">
        <f t="shared" si="1"/>
        <v>92948</v>
      </c>
      <c r="I91" s="120">
        <f t="shared" si="2"/>
        <v>2204</v>
      </c>
    </row>
    <row r="92" spans="1:10" x14ac:dyDescent="0.25">
      <c r="A92" s="118">
        <v>36678</v>
      </c>
      <c r="B92" s="120">
        <f t="shared" si="1"/>
        <v>2377465</v>
      </c>
      <c r="C92" s="120">
        <f t="shared" si="1"/>
        <v>1281343</v>
      </c>
      <c r="D92" s="120">
        <f t="shared" si="1"/>
        <v>1910873</v>
      </c>
      <c r="E92" s="120">
        <f t="shared" si="1"/>
        <v>395058</v>
      </c>
      <c r="F92" s="120">
        <f t="shared" si="1"/>
        <v>506146</v>
      </c>
      <c r="G92" s="120">
        <f t="shared" si="1"/>
        <v>276655</v>
      </c>
      <c r="H92" s="120">
        <f t="shared" si="1"/>
        <v>94036</v>
      </c>
      <c r="I92" s="120">
        <f t="shared" si="2"/>
        <v>2387</v>
      </c>
    </row>
    <row r="93" spans="1:10" x14ac:dyDescent="0.25">
      <c r="A93" s="118">
        <v>37043</v>
      </c>
      <c r="B93" s="120">
        <v>2427769</v>
      </c>
      <c r="C93" s="120">
        <v>1263366</v>
      </c>
      <c r="D93" s="120">
        <v>1877913</v>
      </c>
      <c r="E93" s="120">
        <v>355455</v>
      </c>
      <c r="F93" s="120">
        <v>450913</v>
      </c>
      <c r="G93" s="120">
        <v>276265</v>
      </c>
      <c r="H93" s="120">
        <v>93463</v>
      </c>
      <c r="I93" s="120">
        <f t="shared" si="2"/>
        <v>0</v>
      </c>
      <c r="J93" s="120"/>
    </row>
    <row r="94" spans="1:10" x14ac:dyDescent="0.25">
      <c r="A94" s="118">
        <v>37408</v>
      </c>
      <c r="B94" s="120">
        <v>2445170</v>
      </c>
      <c r="C94" s="120">
        <v>1272195</v>
      </c>
      <c r="D94" s="120">
        <v>1917393</v>
      </c>
      <c r="E94" s="120">
        <v>356586</v>
      </c>
      <c r="F94" s="120">
        <v>453976</v>
      </c>
      <c r="G94" s="120">
        <v>276426</v>
      </c>
      <c r="H94" s="120">
        <v>93572</v>
      </c>
      <c r="I94" s="120">
        <f t="shared" si="2"/>
        <v>0</v>
      </c>
      <c r="J94" s="120"/>
    </row>
    <row r="95" spans="1:10" x14ac:dyDescent="0.25">
      <c r="A95" s="118">
        <v>37773</v>
      </c>
      <c r="B95" s="120">
        <v>2458122</v>
      </c>
      <c r="C95" s="120">
        <v>1279778</v>
      </c>
      <c r="D95" s="120">
        <v>1962471</v>
      </c>
      <c r="E95" s="120">
        <v>358149</v>
      </c>
      <c r="F95" s="120">
        <v>456725</v>
      </c>
      <c r="G95" s="120">
        <v>278746</v>
      </c>
      <c r="H95" s="120">
        <v>93292</v>
      </c>
      <c r="I95" s="120">
        <f t="shared" si="2"/>
        <v>0</v>
      </c>
      <c r="J95" s="120"/>
    </row>
    <row r="96" spans="1:10" x14ac:dyDescent="0.25">
      <c r="A96" s="118">
        <v>38139</v>
      </c>
      <c r="B96" s="120">
        <v>2465972</v>
      </c>
      <c r="C96" s="120">
        <v>1285198</v>
      </c>
      <c r="D96" s="120">
        <v>2006474</v>
      </c>
      <c r="E96" s="120">
        <v>359648</v>
      </c>
      <c r="F96" s="120">
        <v>459310</v>
      </c>
      <c r="G96" s="120">
        <v>281407</v>
      </c>
      <c r="H96" s="120">
        <v>93452</v>
      </c>
      <c r="I96" s="120">
        <f t="shared" si="2"/>
        <v>0</v>
      </c>
      <c r="J96" s="120"/>
    </row>
    <row r="97" spans="1:17" x14ac:dyDescent="0.25">
      <c r="A97" s="118">
        <v>38504</v>
      </c>
      <c r="B97" s="120">
        <v>2475643</v>
      </c>
      <c r="C97" s="120">
        <v>1291874</v>
      </c>
      <c r="D97" s="120">
        <v>2052284</v>
      </c>
      <c r="E97" s="120">
        <v>361459</v>
      </c>
      <c r="F97" s="120">
        <v>466230</v>
      </c>
      <c r="G97" s="120">
        <v>282914</v>
      </c>
      <c r="H97" s="120">
        <v>94517</v>
      </c>
      <c r="I97" s="120">
        <f t="shared" si="2"/>
        <v>0</v>
      </c>
      <c r="J97" s="120"/>
    </row>
    <row r="98" spans="1:17" x14ac:dyDescent="0.25">
      <c r="A98" s="118">
        <v>38869</v>
      </c>
      <c r="B98" s="120">
        <v>2486529</v>
      </c>
      <c r="C98" s="120">
        <v>1300506</v>
      </c>
      <c r="D98" s="120">
        <v>2099727</v>
      </c>
      <c r="E98" s="120">
        <v>363286</v>
      </c>
      <c r="F98" s="120">
        <v>473669</v>
      </c>
      <c r="G98" s="120">
        <v>284549</v>
      </c>
      <c r="H98" s="120">
        <v>95596</v>
      </c>
      <c r="I98" s="120">
        <f t="shared" si="2"/>
        <v>0</v>
      </c>
      <c r="J98" s="120"/>
    </row>
    <row r="99" spans="1:17" x14ac:dyDescent="0.25">
      <c r="A99" s="118">
        <v>39234</v>
      </c>
      <c r="B99" s="120">
        <v>2508631</v>
      </c>
      <c r="C99" s="120">
        <v>1311762</v>
      </c>
      <c r="D99" s="120">
        <v>2152111</v>
      </c>
      <c r="E99" s="120">
        <v>366409</v>
      </c>
      <c r="F99" s="120">
        <v>477672</v>
      </c>
      <c r="G99" s="120">
        <v>286613</v>
      </c>
      <c r="H99" s="120">
        <v>96813</v>
      </c>
      <c r="I99" s="120">
        <f t="shared" si="2"/>
        <v>0</v>
      </c>
      <c r="J99" s="120"/>
    </row>
    <row r="100" spans="1:17" x14ac:dyDescent="0.25">
      <c r="A100" s="118">
        <v>39600</v>
      </c>
      <c r="B100" s="120">
        <v>2533899</v>
      </c>
      <c r="C100" s="120">
        <v>1324937</v>
      </c>
      <c r="D100" s="120">
        <v>2207301</v>
      </c>
      <c r="E100" s="120">
        <v>369142</v>
      </c>
      <c r="F100" s="120">
        <v>488840</v>
      </c>
      <c r="G100" s="120">
        <v>289402</v>
      </c>
      <c r="H100" s="120">
        <v>98664</v>
      </c>
      <c r="I100" s="120">
        <f t="shared" si="2"/>
        <v>0</v>
      </c>
      <c r="J100" s="120"/>
    </row>
    <row r="101" spans="1:17" x14ac:dyDescent="0.25">
      <c r="A101" s="118">
        <v>39965</v>
      </c>
      <c r="B101" s="120">
        <v>2561375</v>
      </c>
      <c r="C101" s="120">
        <v>1340147</v>
      </c>
      <c r="D101" s="120">
        <v>2260292</v>
      </c>
      <c r="E101" s="120">
        <v>371548</v>
      </c>
      <c r="F101" s="120">
        <v>500908</v>
      </c>
      <c r="G101" s="120">
        <v>292268</v>
      </c>
      <c r="H101" s="120">
        <v>100712</v>
      </c>
      <c r="I101" s="120">
        <f t="shared" si="2"/>
        <v>0</v>
      </c>
      <c r="J101" s="120"/>
    </row>
    <row r="102" spans="1:17" x14ac:dyDescent="0.25">
      <c r="A102" s="118">
        <v>40330</v>
      </c>
      <c r="B102" s="120">
        <v>2588776</v>
      </c>
      <c r="C102" s="120">
        <v>1355244</v>
      </c>
      <c r="D102" s="120">
        <v>2296396</v>
      </c>
      <c r="E102" s="120">
        <v>374225</v>
      </c>
      <c r="F102" s="120">
        <v>509713</v>
      </c>
      <c r="G102" s="120">
        <v>294178</v>
      </c>
      <c r="H102" s="120">
        <v>101949</v>
      </c>
      <c r="I102" s="120">
        <f t="shared" si="2"/>
        <v>0</v>
      </c>
      <c r="J102" s="120"/>
    </row>
    <row r="103" spans="1:17" x14ac:dyDescent="0.25">
      <c r="A103" s="118">
        <v>40695</v>
      </c>
      <c r="B103" s="120">
        <v>2609580</v>
      </c>
      <c r="C103" s="120">
        <v>1368451</v>
      </c>
      <c r="D103" s="120">
        <v>2329342</v>
      </c>
      <c r="E103" s="120">
        <v>375523</v>
      </c>
      <c r="F103" s="120">
        <v>519842</v>
      </c>
      <c r="G103" s="120">
        <v>295210</v>
      </c>
      <c r="H103" s="120">
        <v>102186</v>
      </c>
      <c r="I103" s="120">
        <f t="shared" si="2"/>
        <v>0</v>
      </c>
      <c r="J103" s="120"/>
    </row>
    <row r="104" spans="1:17" x14ac:dyDescent="0.25">
      <c r="A104" s="118">
        <v>41061</v>
      </c>
      <c r="B104" s="120">
        <v>2627048</v>
      </c>
      <c r="C104" s="120">
        <v>1385248</v>
      </c>
      <c r="D104" s="120">
        <v>2372399</v>
      </c>
      <c r="E104" s="120">
        <v>378875</v>
      </c>
      <c r="F104" s="120">
        <v>532645</v>
      </c>
      <c r="G104" s="120">
        <v>294054</v>
      </c>
      <c r="H104" s="120">
        <v>102810</v>
      </c>
      <c r="I104" s="120"/>
      <c r="J104" s="120"/>
    </row>
    <row r="105" spans="1:17" x14ac:dyDescent="0.25">
      <c r="A105" s="118">
        <v>41426</v>
      </c>
      <c r="B105" s="120">
        <v>2646668</v>
      </c>
      <c r="C105" s="120">
        <v>1402602</v>
      </c>
      <c r="D105" s="120">
        <v>2410880</v>
      </c>
      <c r="E105" s="120">
        <v>381792</v>
      </c>
      <c r="F105" s="120">
        <v>543089</v>
      </c>
      <c r="G105" s="120">
        <v>292916</v>
      </c>
      <c r="H105" s="120">
        <v>103251</v>
      </c>
      <c r="I105" s="120"/>
      <c r="J105" s="120"/>
    </row>
    <row r="106" spans="1:17" x14ac:dyDescent="0.25">
      <c r="A106" s="118">
        <v>41791</v>
      </c>
      <c r="B106" s="120">
        <v>2667004</v>
      </c>
      <c r="C106" s="120">
        <v>1418887</v>
      </c>
      <c r="D106" s="120">
        <v>2437913</v>
      </c>
      <c r="E106" s="120">
        <v>384866</v>
      </c>
      <c r="F106" s="120">
        <v>543685</v>
      </c>
      <c r="G106" s="120">
        <v>292256</v>
      </c>
      <c r="H106" s="120">
        <v>101725</v>
      </c>
      <c r="I106" s="120"/>
      <c r="J106" s="120"/>
    </row>
    <row r="107" spans="1:17" s="176" customFormat="1" x14ac:dyDescent="0.25">
      <c r="A107" s="118">
        <v>42156</v>
      </c>
      <c r="B107" s="120">
        <v>2685979</v>
      </c>
      <c r="C107" s="120">
        <v>1436310</v>
      </c>
      <c r="D107" s="120">
        <v>2459039</v>
      </c>
      <c r="E107" s="120">
        <v>387249</v>
      </c>
      <c r="F107" s="120">
        <v>541735</v>
      </c>
      <c r="G107" s="120">
        <v>291615</v>
      </c>
      <c r="H107" s="120">
        <v>99778</v>
      </c>
      <c r="I107" s="120"/>
      <c r="J107" s="120"/>
      <c r="M107" s="119"/>
      <c r="N107" s="119"/>
      <c r="O107" s="119"/>
      <c r="P107" s="119"/>
      <c r="Q107" s="119"/>
    </row>
    <row r="108" spans="1:17" s="152" customFormat="1" x14ac:dyDescent="0.25">
      <c r="A108" s="118">
        <v>42522</v>
      </c>
      <c r="B108" s="120">
        <v>2707935</v>
      </c>
      <c r="C108" s="120">
        <v>1458785</v>
      </c>
      <c r="D108" s="120">
        <v>2482480</v>
      </c>
      <c r="E108" s="120">
        <v>388786</v>
      </c>
      <c r="F108" s="120">
        <v>536715</v>
      </c>
      <c r="G108" s="120">
        <v>291601</v>
      </c>
      <c r="H108" s="120">
        <v>98576</v>
      </c>
      <c r="I108" s="120"/>
      <c r="J108" s="120"/>
      <c r="M108" s="176"/>
      <c r="N108" s="176"/>
      <c r="O108" s="176"/>
      <c r="P108" s="176"/>
      <c r="Q108" s="176"/>
    </row>
    <row r="109" spans="1:17" s="152" customFormat="1" x14ac:dyDescent="0.25">
      <c r="A109" s="118">
        <v>42887</v>
      </c>
      <c r="B109" s="120">
        <v>2735821</v>
      </c>
      <c r="C109" s="120">
        <v>1482492</v>
      </c>
      <c r="D109" s="120">
        <v>2516914</v>
      </c>
      <c r="E109" s="120">
        <v>390403</v>
      </c>
      <c r="F109" s="120">
        <v>539307</v>
      </c>
      <c r="G109" s="120">
        <v>295471</v>
      </c>
      <c r="H109" s="120">
        <v>98660</v>
      </c>
      <c r="I109" s="120"/>
      <c r="J109" s="120"/>
    </row>
    <row r="110" spans="1:17" s="152" customFormat="1" x14ac:dyDescent="0.25">
      <c r="A110" s="118">
        <v>43252</v>
      </c>
      <c r="B110" s="120">
        <v>2764123</v>
      </c>
      <c r="C110" s="120">
        <v>1506449</v>
      </c>
      <c r="D110" s="120">
        <v>2551716</v>
      </c>
      <c r="E110" s="120">
        <v>392475</v>
      </c>
      <c r="F110" s="120">
        <v>541839</v>
      </c>
      <c r="G110" s="120">
        <v>300337</v>
      </c>
      <c r="H110" s="120">
        <v>98822</v>
      </c>
      <c r="I110" s="120"/>
      <c r="J110" s="120"/>
    </row>
    <row r="111" spans="1:17" x14ac:dyDescent="0.25">
      <c r="A111" s="118">
        <v>43617</v>
      </c>
      <c r="B111" s="120">
        <v>2789912</v>
      </c>
      <c r="C111" s="120">
        <v>1530848</v>
      </c>
      <c r="D111" s="120">
        <v>2585769</v>
      </c>
      <c r="E111" s="120">
        <v>394981</v>
      </c>
      <c r="F111" s="120">
        <v>545441</v>
      </c>
      <c r="G111" s="120">
        <v>305343</v>
      </c>
      <c r="H111" s="120">
        <v>99308</v>
      </c>
      <c r="I111" s="120"/>
      <c r="J111" s="120"/>
      <c r="K111" s="152"/>
      <c r="L111" s="152"/>
      <c r="M111" s="152"/>
      <c r="N111" s="152"/>
      <c r="O111" s="152"/>
      <c r="P111" s="152"/>
      <c r="Q111" s="152"/>
    </row>
    <row r="112" spans="1:17" x14ac:dyDescent="0.25">
      <c r="A112" s="118">
        <v>43983</v>
      </c>
      <c r="B112" s="120">
        <v>2815081</v>
      </c>
      <c r="C112" s="120">
        <v>1553939</v>
      </c>
      <c r="D112" s="120">
        <v>2620234</v>
      </c>
      <c r="E112" s="120">
        <v>397600</v>
      </c>
      <c r="F112" s="120">
        <v>551351</v>
      </c>
      <c r="G112" s="120">
        <v>310719</v>
      </c>
      <c r="H112" s="120">
        <v>99755</v>
      </c>
      <c r="I112" s="120"/>
      <c r="J112" s="120"/>
      <c r="K112" s="152"/>
      <c r="L112" s="152"/>
      <c r="M112" s="152"/>
      <c r="N112" s="152"/>
      <c r="O112" s="152"/>
      <c r="P112" s="152"/>
      <c r="Q112" s="152"/>
    </row>
    <row r="113" spans="1:17" x14ac:dyDescent="0.25">
      <c r="A113" s="118">
        <v>44348</v>
      </c>
      <c r="B113" s="120">
        <v>2835261</v>
      </c>
      <c r="C113" s="120">
        <v>1572503</v>
      </c>
      <c r="D113" s="120">
        <v>2648100</v>
      </c>
      <c r="E113" s="120">
        <v>400729</v>
      </c>
      <c r="F113" s="120">
        <v>557527</v>
      </c>
      <c r="G113" s="120">
        <v>316522</v>
      </c>
      <c r="H113" s="120">
        <v>100180</v>
      </c>
      <c r="I113" s="120">
        <v>0</v>
      </c>
      <c r="J113" s="120"/>
      <c r="K113" s="152"/>
      <c r="L113" s="152"/>
      <c r="M113" s="152"/>
      <c r="N113" s="152"/>
      <c r="O113" s="152"/>
      <c r="P113" s="152"/>
      <c r="Q113" s="152"/>
    </row>
    <row r="114" spans="1:17" x14ac:dyDescent="0.25">
      <c r="A114" s="153">
        <v>44713</v>
      </c>
      <c r="B114" s="190">
        <v>2862995</v>
      </c>
      <c r="C114" s="190">
        <v>1590226</v>
      </c>
      <c r="D114" s="190">
        <v>2695155</v>
      </c>
      <c r="E114" s="190">
        <v>402970</v>
      </c>
      <c r="F114" s="190">
        <v>563438</v>
      </c>
      <c r="G114" s="190">
        <v>318560</v>
      </c>
      <c r="H114" s="190">
        <v>101092</v>
      </c>
      <c r="I114" s="120">
        <v>0</v>
      </c>
      <c r="J114" s="120"/>
      <c r="K114" s="152"/>
      <c r="L114" s="152"/>
      <c r="M114" s="152"/>
      <c r="N114" s="152"/>
      <c r="O114" s="152"/>
      <c r="P114" s="152"/>
      <c r="Q114" s="152"/>
    </row>
    <row r="115" spans="1:17" ht="13" x14ac:dyDescent="0.3">
      <c r="A115" s="116" t="s">
        <v>193</v>
      </c>
      <c r="B115" s="67"/>
      <c r="C115" s="67"/>
      <c r="D115" s="67"/>
      <c r="E115" s="67"/>
      <c r="I115" s="183"/>
    </row>
    <row r="116" spans="1:17" x14ac:dyDescent="0.25">
      <c r="A116" s="116" t="s">
        <v>208</v>
      </c>
      <c r="B116" s="191"/>
      <c r="C116" s="191"/>
      <c r="D116" s="191"/>
      <c r="E116" s="191"/>
      <c r="F116" s="191"/>
      <c r="G116" s="191"/>
      <c r="H116" s="191"/>
    </row>
    <row r="117" spans="1:17" ht="13" x14ac:dyDescent="0.3">
      <c r="A117" s="67" t="s">
        <v>310</v>
      </c>
      <c r="B117" s="191"/>
      <c r="C117" s="191"/>
      <c r="D117" s="191"/>
      <c r="E117" s="191"/>
      <c r="F117" s="191"/>
      <c r="G117" s="191"/>
      <c r="H117" s="191"/>
    </row>
    <row r="118" spans="1:17" ht="13" x14ac:dyDescent="0.25">
      <c r="A118" s="199"/>
      <c r="B118" s="122"/>
      <c r="C118" s="122"/>
      <c r="D118" s="122"/>
      <c r="E118" s="122"/>
    </row>
    <row r="119" spans="1:17" x14ac:dyDescent="0.25">
      <c r="B119" s="164"/>
      <c r="C119" s="164"/>
      <c r="D119" s="164"/>
      <c r="E119" s="164"/>
      <c r="F119" s="176"/>
      <c r="G119" s="176"/>
      <c r="H119" s="176"/>
      <c r="I119" s="176"/>
    </row>
    <row r="120" spans="1:17" x14ac:dyDescent="0.25">
      <c r="A120" s="175" t="s">
        <v>231</v>
      </c>
      <c r="B120" s="175"/>
      <c r="C120" s="175"/>
      <c r="D120" s="175"/>
      <c r="E120" s="175"/>
      <c r="F120" s="181"/>
      <c r="G120" s="181"/>
      <c r="H120" s="181"/>
      <c r="I120" s="181"/>
    </row>
    <row r="121" spans="1:17" x14ac:dyDescent="0.25">
      <c r="A121" s="347" t="s">
        <v>214</v>
      </c>
      <c r="B121" s="141" t="s">
        <v>232</v>
      </c>
      <c r="C121" s="141" t="s">
        <v>233</v>
      </c>
      <c r="D121" s="141" t="s">
        <v>234</v>
      </c>
      <c r="E121" s="141" t="s">
        <v>235</v>
      </c>
      <c r="F121" s="141" t="s">
        <v>236</v>
      </c>
      <c r="G121" s="141" t="s">
        <v>237</v>
      </c>
      <c r="H121" s="141" t="s">
        <v>238</v>
      </c>
      <c r="I121" s="141" t="s">
        <v>239</v>
      </c>
    </row>
    <row r="122" spans="1:17" ht="18" customHeight="1" x14ac:dyDescent="0.25">
      <c r="A122" s="347"/>
      <c r="B122" s="123"/>
      <c r="C122" s="123"/>
      <c r="D122" s="123"/>
      <c r="E122" s="123"/>
      <c r="F122" s="123"/>
      <c r="G122" s="123"/>
      <c r="H122" s="123"/>
      <c r="I122" s="123"/>
    </row>
    <row r="123" spans="1:17" x14ac:dyDescent="0.25">
      <c r="A123" s="118">
        <v>26816</v>
      </c>
      <c r="B123" s="192">
        <v>4841898</v>
      </c>
      <c r="C123" s="192">
        <v>3707653</v>
      </c>
      <c r="D123" s="192">
        <v>1951951</v>
      </c>
      <c r="E123" s="192">
        <v>1228475</v>
      </c>
      <c r="F123" s="192">
        <v>1101041</v>
      </c>
      <c r="G123" s="192">
        <v>403087</v>
      </c>
      <c r="H123" s="192">
        <v>97127</v>
      </c>
      <c r="I123" s="188">
        <v>173306</v>
      </c>
      <c r="J123" s="193"/>
      <c r="K123" s="193">
        <f t="shared" ref="K123:K144" si="3">C123-C65-C6</f>
        <v>0</v>
      </c>
      <c r="L123" s="193">
        <f t="shared" ref="L123:L144" si="4">D123-D65-D6</f>
        <v>0</v>
      </c>
      <c r="M123" s="193">
        <f t="shared" ref="M123:M144" si="5">E123-E65-E6</f>
        <v>0</v>
      </c>
      <c r="N123" s="193">
        <f t="shared" ref="N123:N144" si="6">F123-F65-F6</f>
        <v>0</v>
      </c>
      <c r="O123" s="193">
        <f t="shared" ref="O123:O144" si="7">G123-G65-G6</f>
        <v>0</v>
      </c>
    </row>
    <row r="124" spans="1:17" x14ac:dyDescent="0.25">
      <c r="A124" s="118">
        <v>27181</v>
      </c>
      <c r="B124" s="192">
        <v>4894053</v>
      </c>
      <c r="C124" s="192">
        <v>3755726</v>
      </c>
      <c r="D124" s="192">
        <v>2008340</v>
      </c>
      <c r="E124" s="192">
        <v>1241538</v>
      </c>
      <c r="F124" s="192">
        <v>1127598</v>
      </c>
      <c r="G124" s="192">
        <v>406151</v>
      </c>
      <c r="H124" s="192">
        <v>102924</v>
      </c>
      <c r="I124" s="188">
        <v>186241</v>
      </c>
      <c r="J124" s="193"/>
      <c r="K124" s="193">
        <f t="shared" si="3"/>
        <v>0</v>
      </c>
      <c r="L124" s="193">
        <f t="shared" si="4"/>
        <v>0</v>
      </c>
      <c r="M124" s="193">
        <f t="shared" si="5"/>
        <v>0</v>
      </c>
      <c r="N124" s="193">
        <f t="shared" si="6"/>
        <v>0</v>
      </c>
      <c r="O124" s="193">
        <f t="shared" si="7"/>
        <v>0</v>
      </c>
    </row>
    <row r="125" spans="1:17" x14ac:dyDescent="0.25">
      <c r="A125" s="118">
        <v>27546</v>
      </c>
      <c r="B125" s="192">
        <v>4932016</v>
      </c>
      <c r="C125" s="192">
        <v>3787441</v>
      </c>
      <c r="D125" s="192">
        <v>2051362</v>
      </c>
      <c r="E125" s="192">
        <v>1265264</v>
      </c>
      <c r="F125" s="192">
        <v>1154948</v>
      </c>
      <c r="G125" s="192">
        <v>410088</v>
      </c>
      <c r="H125" s="192">
        <v>92869</v>
      </c>
      <c r="I125" s="188">
        <v>199007</v>
      </c>
      <c r="J125" s="193"/>
      <c r="K125" s="193">
        <f t="shared" si="3"/>
        <v>0</v>
      </c>
      <c r="L125" s="193">
        <f t="shared" si="4"/>
        <v>0</v>
      </c>
      <c r="M125" s="193">
        <f t="shared" si="5"/>
        <v>0</v>
      </c>
      <c r="N125" s="193">
        <f t="shared" si="6"/>
        <v>0</v>
      </c>
      <c r="O125" s="193">
        <f t="shared" si="7"/>
        <v>0</v>
      </c>
    </row>
    <row r="126" spans="1:17" x14ac:dyDescent="0.25">
      <c r="A126" s="118">
        <v>27912</v>
      </c>
      <c r="B126" s="192">
        <v>4959588</v>
      </c>
      <c r="C126" s="192">
        <v>3810426</v>
      </c>
      <c r="D126" s="192">
        <v>2092375</v>
      </c>
      <c r="E126" s="192">
        <v>1274070</v>
      </c>
      <c r="F126" s="192">
        <v>1178342</v>
      </c>
      <c r="G126" s="192">
        <v>412314</v>
      </c>
      <c r="H126" s="192">
        <v>98228</v>
      </c>
      <c r="I126" s="188">
        <v>207740</v>
      </c>
      <c r="J126" s="193"/>
      <c r="K126" s="193">
        <f t="shared" si="3"/>
        <v>0</v>
      </c>
      <c r="L126" s="193">
        <f t="shared" si="4"/>
        <v>0</v>
      </c>
      <c r="M126" s="193">
        <f t="shared" si="5"/>
        <v>0</v>
      </c>
      <c r="N126" s="193">
        <f t="shared" si="6"/>
        <v>0</v>
      </c>
      <c r="O126" s="193">
        <f t="shared" si="7"/>
        <v>0</v>
      </c>
    </row>
    <row r="127" spans="1:17" x14ac:dyDescent="0.25">
      <c r="A127" s="118">
        <v>28277</v>
      </c>
      <c r="B127" s="192">
        <v>5001888</v>
      </c>
      <c r="C127" s="192">
        <v>3837364</v>
      </c>
      <c r="D127" s="192">
        <v>2129839</v>
      </c>
      <c r="E127" s="192">
        <v>1286119</v>
      </c>
      <c r="F127" s="192">
        <v>1204366</v>
      </c>
      <c r="G127" s="192">
        <v>415032</v>
      </c>
      <c r="H127" s="188">
        <v>103938</v>
      </c>
      <c r="I127" s="188">
        <v>213688</v>
      </c>
      <c r="J127" s="193"/>
      <c r="K127" s="193">
        <f t="shared" si="3"/>
        <v>0</v>
      </c>
      <c r="L127" s="193">
        <f t="shared" si="4"/>
        <v>0</v>
      </c>
      <c r="M127" s="193">
        <f t="shared" si="5"/>
        <v>0</v>
      </c>
      <c r="N127" s="193">
        <f t="shared" si="6"/>
        <v>0</v>
      </c>
      <c r="O127" s="193">
        <f t="shared" si="7"/>
        <v>0</v>
      </c>
    </row>
    <row r="128" spans="1:17" x14ac:dyDescent="0.25">
      <c r="A128" s="118">
        <v>28642</v>
      </c>
      <c r="B128" s="192">
        <v>5053790</v>
      </c>
      <c r="C128" s="192">
        <v>3863759</v>
      </c>
      <c r="D128" s="192">
        <v>2172047</v>
      </c>
      <c r="E128" s="192">
        <v>1296205</v>
      </c>
      <c r="F128" s="192">
        <v>1227851</v>
      </c>
      <c r="G128" s="192">
        <v>417642</v>
      </c>
      <c r="H128" s="188">
        <v>109980</v>
      </c>
      <c r="I128" s="188">
        <v>217981</v>
      </c>
      <c r="J128" s="193"/>
      <c r="K128" s="193">
        <f t="shared" si="3"/>
        <v>0</v>
      </c>
      <c r="L128" s="193">
        <f t="shared" si="4"/>
        <v>0</v>
      </c>
      <c r="M128" s="193">
        <f t="shared" si="5"/>
        <v>0</v>
      </c>
      <c r="N128" s="193">
        <f t="shared" si="6"/>
        <v>0</v>
      </c>
      <c r="O128" s="193">
        <f t="shared" si="7"/>
        <v>0</v>
      </c>
    </row>
    <row r="129" spans="1:15" x14ac:dyDescent="0.25">
      <c r="A129" s="118">
        <v>29007</v>
      </c>
      <c r="B129" s="192">
        <v>5111130</v>
      </c>
      <c r="C129" s="192">
        <v>3886406</v>
      </c>
      <c r="D129" s="192">
        <v>2214771</v>
      </c>
      <c r="E129" s="192">
        <v>1301109</v>
      </c>
      <c r="F129" s="192">
        <v>1246611</v>
      </c>
      <c r="G129" s="192">
        <v>420756</v>
      </c>
      <c r="H129" s="188">
        <v>114149</v>
      </c>
      <c r="I129" s="188">
        <v>220797</v>
      </c>
      <c r="J129" s="193"/>
      <c r="K129" s="193">
        <f t="shared" si="3"/>
        <v>0</v>
      </c>
      <c r="L129" s="193">
        <f t="shared" si="4"/>
        <v>0</v>
      </c>
      <c r="M129" s="193">
        <f t="shared" si="5"/>
        <v>0</v>
      </c>
      <c r="N129" s="193">
        <f t="shared" si="6"/>
        <v>0</v>
      </c>
      <c r="O129" s="193">
        <f t="shared" si="7"/>
        <v>0</v>
      </c>
    </row>
    <row r="130" spans="1:15" x14ac:dyDescent="0.25">
      <c r="A130" s="118">
        <v>29373</v>
      </c>
      <c r="B130" s="192">
        <v>5171527</v>
      </c>
      <c r="C130" s="192">
        <v>3914303</v>
      </c>
      <c r="D130" s="192">
        <v>2265935</v>
      </c>
      <c r="E130" s="192">
        <v>1308397</v>
      </c>
      <c r="F130" s="192">
        <v>1269068</v>
      </c>
      <c r="G130" s="192">
        <v>423590</v>
      </c>
      <c r="H130" s="188">
        <v>118245</v>
      </c>
      <c r="I130" s="188">
        <v>224291</v>
      </c>
      <c r="J130" s="193"/>
      <c r="K130" s="193">
        <f t="shared" si="3"/>
        <v>0</v>
      </c>
      <c r="L130" s="193">
        <f t="shared" si="4"/>
        <v>0</v>
      </c>
      <c r="M130" s="193">
        <f t="shared" si="5"/>
        <v>0</v>
      </c>
      <c r="N130" s="193">
        <f t="shared" si="6"/>
        <v>0</v>
      </c>
      <c r="O130" s="193">
        <f t="shared" si="7"/>
        <v>0</v>
      </c>
    </row>
    <row r="131" spans="1:15" x14ac:dyDescent="0.25">
      <c r="A131" s="118">
        <v>29738</v>
      </c>
      <c r="B131" s="194">
        <v>5234889</v>
      </c>
      <c r="C131" s="194">
        <v>3946917</v>
      </c>
      <c r="D131" s="194">
        <v>2345208</v>
      </c>
      <c r="E131" s="194">
        <v>1318769</v>
      </c>
      <c r="F131" s="194">
        <v>1300056</v>
      </c>
      <c r="G131" s="194">
        <v>427224</v>
      </c>
      <c r="H131" s="194">
        <v>122616</v>
      </c>
      <c r="I131" s="194">
        <v>227581</v>
      </c>
      <c r="J131" s="193"/>
      <c r="K131" s="193">
        <f t="shared" si="3"/>
        <v>0</v>
      </c>
      <c r="L131" s="193">
        <f t="shared" si="4"/>
        <v>0</v>
      </c>
      <c r="M131" s="193">
        <f t="shared" si="5"/>
        <v>0</v>
      </c>
      <c r="N131" s="193">
        <f t="shared" si="6"/>
        <v>0</v>
      </c>
      <c r="O131" s="193">
        <f t="shared" si="7"/>
        <v>0</v>
      </c>
    </row>
    <row r="132" spans="1:15" x14ac:dyDescent="0.25">
      <c r="A132" s="118">
        <v>30103</v>
      </c>
      <c r="B132" s="194">
        <v>5303580</v>
      </c>
      <c r="C132" s="194">
        <v>3992870</v>
      </c>
      <c r="D132" s="194">
        <v>2424586</v>
      </c>
      <c r="E132" s="194">
        <v>1331108</v>
      </c>
      <c r="F132" s="194">
        <v>1338899</v>
      </c>
      <c r="G132" s="194">
        <v>429845</v>
      </c>
      <c r="H132" s="194">
        <v>130314</v>
      </c>
      <c r="I132" s="194">
        <v>233045</v>
      </c>
      <c r="J132" s="193"/>
      <c r="K132" s="193">
        <f t="shared" si="3"/>
        <v>0</v>
      </c>
      <c r="L132" s="193">
        <f t="shared" si="4"/>
        <v>0</v>
      </c>
      <c r="M132" s="193">
        <f t="shared" si="5"/>
        <v>0</v>
      </c>
      <c r="N132" s="193">
        <f t="shared" si="6"/>
        <v>0</v>
      </c>
      <c r="O132" s="193">
        <f t="shared" si="7"/>
        <v>0</v>
      </c>
    </row>
    <row r="133" spans="1:15" x14ac:dyDescent="0.25">
      <c r="A133" s="118">
        <v>30468</v>
      </c>
      <c r="B133" s="194">
        <v>5352959</v>
      </c>
      <c r="C133" s="194">
        <v>4035702</v>
      </c>
      <c r="D133" s="194">
        <v>2482282</v>
      </c>
      <c r="E133" s="194">
        <v>1345775</v>
      </c>
      <c r="F133" s="194">
        <v>1369050</v>
      </c>
      <c r="G133" s="194">
        <v>432805</v>
      </c>
      <c r="H133" s="194">
        <v>135916</v>
      </c>
      <c r="I133" s="194">
        <v>238983</v>
      </c>
      <c r="J133" s="193"/>
      <c r="K133" s="193">
        <f t="shared" si="3"/>
        <v>0</v>
      </c>
      <c r="L133" s="193">
        <f t="shared" si="4"/>
        <v>0</v>
      </c>
      <c r="M133" s="193">
        <f t="shared" si="5"/>
        <v>0</v>
      </c>
      <c r="N133" s="193">
        <f t="shared" si="6"/>
        <v>0</v>
      </c>
      <c r="O133" s="193">
        <f t="shared" si="7"/>
        <v>0</v>
      </c>
    </row>
    <row r="134" spans="1:15" x14ac:dyDescent="0.25">
      <c r="A134" s="118">
        <v>30834</v>
      </c>
      <c r="B134" s="194">
        <v>5402729</v>
      </c>
      <c r="C134" s="194">
        <v>4076492</v>
      </c>
      <c r="D134" s="194">
        <v>2523859</v>
      </c>
      <c r="E134" s="194">
        <v>1360048</v>
      </c>
      <c r="F134" s="194">
        <v>1391237</v>
      </c>
      <c r="G134" s="194">
        <v>437760</v>
      </c>
      <c r="H134" s="194">
        <v>142154</v>
      </c>
      <c r="I134" s="194">
        <v>245112</v>
      </c>
      <c r="J134" s="193"/>
      <c r="K134" s="193">
        <f t="shared" si="3"/>
        <v>0</v>
      </c>
      <c r="L134" s="193">
        <f t="shared" si="4"/>
        <v>0</v>
      </c>
      <c r="M134" s="193">
        <f t="shared" si="5"/>
        <v>0</v>
      </c>
      <c r="N134" s="193">
        <f t="shared" si="6"/>
        <v>0</v>
      </c>
      <c r="O134" s="193">
        <f t="shared" si="7"/>
        <v>0</v>
      </c>
    </row>
    <row r="135" spans="1:15" x14ac:dyDescent="0.25">
      <c r="A135" s="118">
        <v>31199</v>
      </c>
      <c r="B135" s="194">
        <v>5464512</v>
      </c>
      <c r="C135" s="194">
        <v>4120068</v>
      </c>
      <c r="D135" s="194">
        <v>2571218</v>
      </c>
      <c r="E135" s="194">
        <v>1371197</v>
      </c>
      <c r="F135" s="194">
        <v>1418564</v>
      </c>
      <c r="G135" s="194">
        <v>442828</v>
      </c>
      <c r="H135" s="194">
        <v>148536</v>
      </c>
      <c r="I135" s="194">
        <v>251389</v>
      </c>
      <c r="J135" s="193"/>
      <c r="K135" s="193">
        <f t="shared" si="3"/>
        <v>0</v>
      </c>
      <c r="L135" s="193">
        <f t="shared" si="4"/>
        <v>0</v>
      </c>
      <c r="M135" s="193">
        <f t="shared" si="5"/>
        <v>0</v>
      </c>
      <c r="N135" s="193">
        <f t="shared" si="6"/>
        <v>0</v>
      </c>
      <c r="O135" s="193">
        <f t="shared" si="7"/>
        <v>0</v>
      </c>
    </row>
    <row r="136" spans="1:15" x14ac:dyDescent="0.25">
      <c r="A136" s="118">
        <v>31564</v>
      </c>
      <c r="B136" s="194">
        <v>5531526</v>
      </c>
      <c r="C136" s="194">
        <v>4160856</v>
      </c>
      <c r="D136" s="194">
        <v>2624595</v>
      </c>
      <c r="E136" s="194">
        <v>1382550</v>
      </c>
      <c r="F136" s="194">
        <v>1459019</v>
      </c>
      <c r="G136" s="194">
        <v>446473</v>
      </c>
      <c r="H136" s="194">
        <v>154421</v>
      </c>
      <c r="I136" s="194">
        <v>258910</v>
      </c>
      <c r="J136" s="193"/>
      <c r="K136" s="193">
        <f t="shared" si="3"/>
        <v>0</v>
      </c>
      <c r="L136" s="193">
        <f t="shared" si="4"/>
        <v>0</v>
      </c>
      <c r="M136" s="193">
        <f t="shared" si="5"/>
        <v>0</v>
      </c>
      <c r="N136" s="193">
        <f t="shared" si="6"/>
        <v>0</v>
      </c>
      <c r="O136" s="193">
        <f t="shared" si="7"/>
        <v>0</v>
      </c>
    </row>
    <row r="137" spans="1:15" x14ac:dyDescent="0.25">
      <c r="A137" s="118">
        <v>31929</v>
      </c>
      <c r="B137" s="194">
        <v>5616736</v>
      </c>
      <c r="C137" s="194">
        <v>4210111</v>
      </c>
      <c r="D137" s="194">
        <v>2675107</v>
      </c>
      <c r="E137" s="194">
        <v>1392764</v>
      </c>
      <c r="F137" s="194">
        <v>1496248</v>
      </c>
      <c r="G137" s="194">
        <v>449226</v>
      </c>
      <c r="H137" s="194">
        <v>158205</v>
      </c>
      <c r="I137" s="194">
        <v>265477</v>
      </c>
      <c r="J137" s="193"/>
      <c r="K137" s="193">
        <f t="shared" si="3"/>
        <v>0</v>
      </c>
      <c r="L137" s="193">
        <f t="shared" si="4"/>
        <v>0</v>
      </c>
      <c r="M137" s="193">
        <f t="shared" si="5"/>
        <v>0</v>
      </c>
      <c r="N137" s="193">
        <f t="shared" si="6"/>
        <v>0</v>
      </c>
      <c r="O137" s="193">
        <f t="shared" si="7"/>
        <v>0</v>
      </c>
    </row>
    <row r="138" spans="1:15" x14ac:dyDescent="0.25">
      <c r="A138" s="118">
        <v>32295</v>
      </c>
      <c r="B138" s="194">
        <v>5707309</v>
      </c>
      <c r="C138" s="194">
        <v>4262569</v>
      </c>
      <c r="D138" s="194">
        <v>2739907</v>
      </c>
      <c r="E138" s="194">
        <v>1404909</v>
      </c>
      <c r="F138" s="194">
        <v>1535167</v>
      </c>
      <c r="G138" s="194">
        <v>451148</v>
      </c>
      <c r="H138" s="194">
        <v>159026</v>
      </c>
      <c r="I138" s="194">
        <v>272129</v>
      </c>
      <c r="J138" s="193"/>
      <c r="K138" s="193">
        <f t="shared" si="3"/>
        <v>0</v>
      </c>
      <c r="L138" s="193">
        <f t="shared" si="4"/>
        <v>0</v>
      </c>
      <c r="M138" s="193">
        <f t="shared" si="5"/>
        <v>0</v>
      </c>
      <c r="N138" s="193">
        <f t="shared" si="6"/>
        <v>0</v>
      </c>
      <c r="O138" s="193">
        <f t="shared" si="7"/>
        <v>0</v>
      </c>
    </row>
    <row r="139" spans="1:15" x14ac:dyDescent="0.25">
      <c r="A139" s="118">
        <v>32660</v>
      </c>
      <c r="B139" s="194">
        <v>5776283</v>
      </c>
      <c r="C139" s="194">
        <v>4320164</v>
      </c>
      <c r="D139" s="194">
        <v>2827637</v>
      </c>
      <c r="E139" s="194">
        <v>1419029</v>
      </c>
      <c r="F139" s="194">
        <v>1578434</v>
      </c>
      <c r="G139" s="194">
        <v>455258</v>
      </c>
      <c r="H139" s="194">
        <v>161179</v>
      </c>
      <c r="I139" s="194">
        <v>276432</v>
      </c>
      <c r="J139" s="193"/>
      <c r="K139" s="193">
        <f t="shared" si="3"/>
        <v>0</v>
      </c>
      <c r="L139" s="193">
        <f t="shared" si="4"/>
        <v>0</v>
      </c>
      <c r="M139" s="193">
        <f t="shared" si="5"/>
        <v>0</v>
      </c>
      <c r="N139" s="193">
        <f t="shared" si="6"/>
        <v>0</v>
      </c>
      <c r="O139" s="193">
        <f t="shared" si="7"/>
        <v>0</v>
      </c>
    </row>
    <row r="140" spans="1:15" x14ac:dyDescent="0.25">
      <c r="A140" s="118">
        <v>33025</v>
      </c>
      <c r="B140" s="194">
        <v>5834021</v>
      </c>
      <c r="C140" s="194">
        <v>4378592</v>
      </c>
      <c r="D140" s="194">
        <v>2899283</v>
      </c>
      <c r="E140" s="194">
        <v>1432056</v>
      </c>
      <c r="F140" s="194">
        <v>1613049</v>
      </c>
      <c r="G140" s="194">
        <v>462188</v>
      </c>
      <c r="H140" s="194">
        <v>163728</v>
      </c>
      <c r="I140" s="194">
        <v>282211</v>
      </c>
      <c r="J140" s="193"/>
      <c r="K140" s="193">
        <f t="shared" si="3"/>
        <v>0</v>
      </c>
      <c r="L140" s="193">
        <f t="shared" si="4"/>
        <v>0</v>
      </c>
      <c r="M140" s="193">
        <f t="shared" si="5"/>
        <v>0</v>
      </c>
      <c r="N140" s="193">
        <f t="shared" si="6"/>
        <v>0</v>
      </c>
      <c r="O140" s="193">
        <f t="shared" si="7"/>
        <v>0</v>
      </c>
    </row>
    <row r="141" spans="1:15" x14ac:dyDescent="0.25">
      <c r="A141" s="118">
        <v>33390</v>
      </c>
      <c r="B141" s="194">
        <v>5898731</v>
      </c>
      <c r="C141" s="194">
        <v>4420373</v>
      </c>
      <c r="D141" s="194">
        <v>2960951</v>
      </c>
      <c r="E141" s="194">
        <v>1446299</v>
      </c>
      <c r="F141" s="194">
        <v>1636067</v>
      </c>
      <c r="G141" s="194">
        <v>466802</v>
      </c>
      <c r="H141" s="194">
        <v>165493</v>
      </c>
      <c r="I141" s="194">
        <v>289320</v>
      </c>
      <c r="J141" s="193"/>
      <c r="K141" s="193">
        <f t="shared" si="3"/>
        <v>0</v>
      </c>
      <c r="L141" s="193">
        <f t="shared" si="4"/>
        <v>0</v>
      </c>
      <c r="M141" s="193">
        <f t="shared" si="5"/>
        <v>0</v>
      </c>
      <c r="N141" s="193">
        <f t="shared" si="6"/>
        <v>0</v>
      </c>
      <c r="O141" s="193">
        <f t="shared" si="7"/>
        <v>0</v>
      </c>
    </row>
    <row r="142" spans="1:15" x14ac:dyDescent="0.25">
      <c r="A142" s="118">
        <v>33756</v>
      </c>
      <c r="B142" s="194">
        <v>5957822</v>
      </c>
      <c r="C142" s="194">
        <v>4450217</v>
      </c>
      <c r="D142" s="194">
        <v>3023198</v>
      </c>
      <c r="E142" s="194">
        <v>1455442</v>
      </c>
      <c r="F142" s="194">
        <v>1658544</v>
      </c>
      <c r="G142" s="194">
        <v>469979</v>
      </c>
      <c r="H142" s="194">
        <v>168546</v>
      </c>
      <c r="I142" s="194">
        <v>294887</v>
      </c>
      <c r="J142" s="193"/>
      <c r="K142" s="193">
        <f t="shared" si="3"/>
        <v>0</v>
      </c>
      <c r="L142" s="193">
        <f t="shared" si="4"/>
        <v>0</v>
      </c>
      <c r="M142" s="193">
        <f t="shared" si="5"/>
        <v>0</v>
      </c>
      <c r="N142" s="193">
        <f t="shared" si="6"/>
        <v>0</v>
      </c>
      <c r="O142" s="193">
        <f t="shared" si="7"/>
        <v>0</v>
      </c>
    </row>
    <row r="143" spans="1:15" x14ac:dyDescent="0.25">
      <c r="A143" s="118">
        <v>34121</v>
      </c>
      <c r="B143" s="194">
        <v>5995055</v>
      </c>
      <c r="C143" s="194">
        <v>4462766</v>
      </c>
      <c r="D143" s="194">
        <v>3096185</v>
      </c>
      <c r="E143" s="194">
        <v>1458632</v>
      </c>
      <c r="F143" s="194">
        <v>1678722</v>
      </c>
      <c r="G143" s="194">
        <v>471987</v>
      </c>
      <c r="H143" s="194">
        <v>171708</v>
      </c>
      <c r="I143" s="194">
        <v>299753</v>
      </c>
      <c r="J143" s="193"/>
      <c r="K143" s="193">
        <f t="shared" si="3"/>
        <v>0</v>
      </c>
      <c r="L143" s="193">
        <f t="shared" si="4"/>
        <v>0</v>
      </c>
      <c r="M143" s="193">
        <f t="shared" si="5"/>
        <v>0</v>
      </c>
      <c r="N143" s="193">
        <f t="shared" si="6"/>
        <v>0</v>
      </c>
      <c r="O143" s="193">
        <f t="shared" si="7"/>
        <v>0</v>
      </c>
    </row>
    <row r="144" spans="1:15" x14ac:dyDescent="0.25">
      <c r="A144" s="118">
        <v>34486</v>
      </c>
      <c r="B144" s="194">
        <v>6044819</v>
      </c>
      <c r="C144" s="194">
        <v>4472989</v>
      </c>
      <c r="D144" s="194">
        <v>3166566</v>
      </c>
      <c r="E144" s="194">
        <v>1463089</v>
      </c>
      <c r="F144" s="194">
        <v>1704649</v>
      </c>
      <c r="G144" s="194">
        <v>473499</v>
      </c>
      <c r="H144" s="194">
        <v>174908</v>
      </c>
      <c r="I144" s="194">
        <v>302194</v>
      </c>
      <c r="J144" s="193"/>
      <c r="K144" s="193">
        <f t="shared" si="3"/>
        <v>0</v>
      </c>
      <c r="L144" s="193">
        <f t="shared" si="4"/>
        <v>0</v>
      </c>
      <c r="M144" s="193">
        <f t="shared" si="5"/>
        <v>0</v>
      </c>
      <c r="N144" s="193">
        <f t="shared" si="6"/>
        <v>0</v>
      </c>
      <c r="O144" s="193">
        <f t="shared" si="7"/>
        <v>0</v>
      </c>
    </row>
    <row r="145" spans="1:17" x14ac:dyDescent="0.25">
      <c r="A145" s="118">
        <v>34851</v>
      </c>
      <c r="B145" s="194">
        <v>6105560</v>
      </c>
      <c r="C145" s="194">
        <v>4497660</v>
      </c>
      <c r="D145" s="194">
        <v>3237380</v>
      </c>
      <c r="E145" s="194">
        <v>1465340</v>
      </c>
      <c r="F145" s="194">
        <v>1736066</v>
      </c>
      <c r="G145" s="194">
        <v>474515</v>
      </c>
      <c r="H145" s="194">
        <v>179602</v>
      </c>
      <c r="I145" s="194">
        <v>305838</v>
      </c>
      <c r="J145" s="193"/>
      <c r="K145" s="193">
        <f t="shared" ref="K145:Q145" si="8">C145-C87-C28</f>
        <v>0</v>
      </c>
      <c r="L145" s="193">
        <f t="shared" si="8"/>
        <v>0</v>
      </c>
      <c r="M145" s="193">
        <f t="shared" si="8"/>
        <v>0</v>
      </c>
      <c r="N145" s="193">
        <f t="shared" si="8"/>
        <v>0</v>
      </c>
      <c r="O145" s="193">
        <f t="shared" si="8"/>
        <v>0</v>
      </c>
      <c r="P145" s="193">
        <f t="shared" si="8"/>
        <v>0</v>
      </c>
      <c r="Q145" s="193">
        <f t="shared" si="8"/>
        <v>0</v>
      </c>
    </row>
    <row r="146" spans="1:17" x14ac:dyDescent="0.25">
      <c r="A146" s="118">
        <v>35217</v>
      </c>
      <c r="B146" s="194">
        <v>6176461</v>
      </c>
      <c r="C146" s="194">
        <v>4534984</v>
      </c>
      <c r="D146" s="194">
        <v>3303192</v>
      </c>
      <c r="E146" s="194">
        <v>1469079</v>
      </c>
      <c r="F146" s="194">
        <v>1768206</v>
      </c>
      <c r="G146" s="194">
        <v>475605</v>
      </c>
      <c r="H146" s="194">
        <v>184516</v>
      </c>
      <c r="I146" s="194">
        <v>309629</v>
      </c>
      <c r="J146" s="193"/>
      <c r="K146" s="193">
        <f t="shared" ref="K146:Q146" si="9">C146-C88-C29</f>
        <v>0</v>
      </c>
      <c r="L146" s="193">
        <f t="shared" si="9"/>
        <v>0</v>
      </c>
      <c r="M146" s="193">
        <f t="shared" si="9"/>
        <v>0</v>
      </c>
      <c r="N146" s="193">
        <f t="shared" si="9"/>
        <v>0</v>
      </c>
      <c r="O146" s="193">
        <f t="shared" si="9"/>
        <v>0</v>
      </c>
      <c r="P146" s="193">
        <f t="shared" si="9"/>
        <v>0</v>
      </c>
      <c r="Q146" s="193">
        <f t="shared" si="9"/>
        <v>0</v>
      </c>
    </row>
    <row r="147" spans="1:17" x14ac:dyDescent="0.25">
      <c r="A147" s="118">
        <v>35582</v>
      </c>
      <c r="B147" s="194">
        <v>6246267</v>
      </c>
      <c r="C147" s="194">
        <v>4569297</v>
      </c>
      <c r="D147" s="194">
        <v>3355417</v>
      </c>
      <c r="E147" s="194">
        <v>1475658</v>
      </c>
      <c r="F147" s="194">
        <v>1798341</v>
      </c>
      <c r="G147" s="194">
        <v>474908</v>
      </c>
      <c r="H147" s="194">
        <v>189755</v>
      </c>
      <c r="I147" s="194">
        <v>310533</v>
      </c>
      <c r="J147" s="193"/>
      <c r="K147" s="193">
        <f t="shared" ref="K147:Q147" si="10">C147-C89-C30</f>
        <v>0</v>
      </c>
      <c r="L147" s="193">
        <f t="shared" si="10"/>
        <v>0</v>
      </c>
      <c r="M147" s="193">
        <f t="shared" si="10"/>
        <v>0</v>
      </c>
      <c r="N147" s="193">
        <f t="shared" si="10"/>
        <v>0</v>
      </c>
      <c r="O147" s="193">
        <f t="shared" si="10"/>
        <v>0</v>
      </c>
      <c r="P147" s="193">
        <f t="shared" si="10"/>
        <v>0</v>
      </c>
      <c r="Q147" s="193">
        <f t="shared" si="10"/>
        <v>0</v>
      </c>
    </row>
    <row r="148" spans="1:17" x14ac:dyDescent="0.25">
      <c r="A148" s="118">
        <v>35947</v>
      </c>
      <c r="B148" s="194">
        <v>6305799</v>
      </c>
      <c r="C148" s="194">
        <v>4606970</v>
      </c>
      <c r="D148" s="194">
        <v>3404484</v>
      </c>
      <c r="E148" s="194">
        <v>1483270</v>
      </c>
      <c r="F148" s="194">
        <v>1826440</v>
      </c>
      <c r="G148" s="194">
        <v>473430</v>
      </c>
      <c r="H148" s="194">
        <v>192905</v>
      </c>
      <c r="I148" s="194">
        <v>311532</v>
      </c>
      <c r="J148" s="193"/>
      <c r="K148" s="193">
        <f t="shared" ref="K148:Q148" si="11">C148-C90-C31</f>
        <v>0</v>
      </c>
      <c r="L148" s="193">
        <f t="shared" si="11"/>
        <v>0</v>
      </c>
      <c r="M148" s="193">
        <f t="shared" si="11"/>
        <v>0</v>
      </c>
      <c r="N148" s="193">
        <f t="shared" si="11"/>
        <v>0</v>
      </c>
      <c r="O148" s="193">
        <f t="shared" si="11"/>
        <v>0</v>
      </c>
      <c r="P148" s="193">
        <f t="shared" si="11"/>
        <v>0</v>
      </c>
      <c r="Q148" s="193">
        <f t="shared" si="11"/>
        <v>0</v>
      </c>
    </row>
    <row r="149" spans="1:17" x14ac:dyDescent="0.25">
      <c r="A149" s="118">
        <v>36312</v>
      </c>
      <c r="B149" s="194">
        <v>6375103</v>
      </c>
      <c r="C149" s="194">
        <v>4652462</v>
      </c>
      <c r="D149" s="194">
        <v>3453936</v>
      </c>
      <c r="E149" s="194">
        <v>1490934</v>
      </c>
      <c r="F149" s="194">
        <v>1853936</v>
      </c>
      <c r="G149" s="194">
        <v>473030</v>
      </c>
      <c r="H149" s="194">
        <v>196012</v>
      </c>
      <c r="I149" s="194">
        <v>314171</v>
      </c>
      <c r="J149" s="193"/>
      <c r="K149" s="193">
        <f t="shared" ref="K149:Q149" si="12">C149-C91-C32</f>
        <v>0</v>
      </c>
      <c r="L149" s="193">
        <f t="shared" si="12"/>
        <v>0</v>
      </c>
      <c r="M149" s="193">
        <f t="shared" si="12"/>
        <v>0</v>
      </c>
      <c r="N149" s="193">
        <f t="shared" si="12"/>
        <v>0</v>
      </c>
      <c r="O149" s="193">
        <f t="shared" si="12"/>
        <v>0</v>
      </c>
      <c r="P149" s="193">
        <f t="shared" si="12"/>
        <v>0</v>
      </c>
      <c r="Q149" s="193">
        <f t="shared" si="12"/>
        <v>0</v>
      </c>
    </row>
    <row r="150" spans="1:17" x14ac:dyDescent="0.25">
      <c r="A150" s="118">
        <v>36678</v>
      </c>
      <c r="B150" s="194">
        <v>6446558</v>
      </c>
      <c r="C150" s="194">
        <v>4704065</v>
      </c>
      <c r="D150" s="194">
        <v>3509458</v>
      </c>
      <c r="E150" s="194">
        <v>1497503</v>
      </c>
      <c r="F150" s="194">
        <v>1879093</v>
      </c>
      <c r="G150" s="194">
        <v>473123</v>
      </c>
      <c r="H150" s="194">
        <v>199149</v>
      </c>
      <c r="I150" s="194">
        <v>317235</v>
      </c>
      <c r="J150" s="193"/>
      <c r="K150" s="193">
        <f t="shared" ref="K150:Q150" si="13">C150-C92-C33</f>
        <v>0</v>
      </c>
      <c r="L150" s="193">
        <f t="shared" si="13"/>
        <v>0</v>
      </c>
      <c r="M150" s="193">
        <f t="shared" si="13"/>
        <v>0</v>
      </c>
      <c r="N150" s="193">
        <f t="shared" si="13"/>
        <v>0</v>
      </c>
      <c r="O150" s="193">
        <f t="shared" si="13"/>
        <v>0</v>
      </c>
      <c r="P150" s="193">
        <f t="shared" si="13"/>
        <v>0</v>
      </c>
      <c r="Q150" s="193">
        <f t="shared" si="13"/>
        <v>0</v>
      </c>
    </row>
    <row r="151" spans="1:17" x14ac:dyDescent="0.25">
      <c r="A151" s="118">
        <v>37043</v>
      </c>
      <c r="B151" s="121">
        <v>6530349</v>
      </c>
      <c r="C151" s="121">
        <v>4763615</v>
      </c>
      <c r="D151" s="121">
        <v>3571469</v>
      </c>
      <c r="E151" s="121">
        <v>1503461</v>
      </c>
      <c r="F151" s="121">
        <v>1906274</v>
      </c>
      <c r="G151" s="121">
        <v>473668</v>
      </c>
      <c r="H151" s="121">
        <v>201743</v>
      </c>
      <c r="I151" s="121">
        <v>321538</v>
      </c>
      <c r="J151" s="193"/>
      <c r="K151" s="193">
        <f t="shared" ref="K151:Q151" si="14">C151-C93-C34</f>
        <v>0</v>
      </c>
      <c r="L151" s="193">
        <f t="shared" si="14"/>
        <v>0</v>
      </c>
      <c r="M151" s="193">
        <f t="shared" si="14"/>
        <v>0</v>
      </c>
      <c r="N151" s="193">
        <f t="shared" si="14"/>
        <v>0</v>
      </c>
      <c r="O151" s="193">
        <f t="shared" si="14"/>
        <v>0</v>
      </c>
      <c r="P151" s="193">
        <f t="shared" si="14"/>
        <v>0</v>
      </c>
      <c r="Q151" s="193">
        <f t="shared" si="14"/>
        <v>0</v>
      </c>
    </row>
    <row r="152" spans="1:17" x14ac:dyDescent="0.25">
      <c r="A152" s="118">
        <v>37408</v>
      </c>
      <c r="B152" s="121">
        <v>6580807</v>
      </c>
      <c r="C152" s="121">
        <v>4817774</v>
      </c>
      <c r="D152" s="121">
        <v>3653123</v>
      </c>
      <c r="E152" s="121">
        <v>1511567</v>
      </c>
      <c r="F152" s="121">
        <v>1928512</v>
      </c>
      <c r="G152" s="121">
        <v>474152</v>
      </c>
      <c r="H152" s="121">
        <v>202251</v>
      </c>
      <c r="I152" s="121">
        <v>324627</v>
      </c>
      <c r="J152" s="193"/>
      <c r="K152" s="193">
        <f t="shared" ref="K152:Q152" si="15">C152-C94-C35</f>
        <v>0</v>
      </c>
      <c r="L152" s="193">
        <f t="shared" si="15"/>
        <v>0</v>
      </c>
      <c r="M152" s="193">
        <f t="shared" si="15"/>
        <v>0</v>
      </c>
      <c r="N152" s="193">
        <f t="shared" si="15"/>
        <v>0</v>
      </c>
      <c r="O152" s="193">
        <f t="shared" si="15"/>
        <v>0</v>
      </c>
      <c r="P152" s="193">
        <f t="shared" si="15"/>
        <v>0</v>
      </c>
      <c r="Q152" s="193">
        <f t="shared" si="15"/>
        <v>0</v>
      </c>
    </row>
    <row r="153" spans="1:17" x14ac:dyDescent="0.25">
      <c r="A153" s="118">
        <v>37773</v>
      </c>
      <c r="B153" s="121">
        <v>6620715</v>
      </c>
      <c r="C153" s="121">
        <v>4873809</v>
      </c>
      <c r="D153" s="121">
        <v>3743121</v>
      </c>
      <c r="E153" s="121">
        <v>1520399</v>
      </c>
      <c r="F153" s="121">
        <v>1952741</v>
      </c>
      <c r="G153" s="121">
        <v>478534</v>
      </c>
      <c r="H153" s="121">
        <v>201725</v>
      </c>
      <c r="I153" s="121">
        <v>327357</v>
      </c>
      <c r="J153" s="193"/>
      <c r="K153" s="193">
        <f t="shared" ref="K153:Q153" si="16">C153-C95-C36</f>
        <v>0</v>
      </c>
      <c r="L153" s="193">
        <f t="shared" si="16"/>
        <v>0</v>
      </c>
      <c r="M153" s="193">
        <f t="shared" si="16"/>
        <v>0</v>
      </c>
      <c r="N153" s="193">
        <f t="shared" si="16"/>
        <v>0</v>
      </c>
      <c r="O153" s="193">
        <f t="shared" si="16"/>
        <v>0</v>
      </c>
      <c r="P153" s="193">
        <f t="shared" si="16"/>
        <v>0</v>
      </c>
      <c r="Q153" s="193">
        <f t="shared" si="16"/>
        <v>0</v>
      </c>
    </row>
    <row r="154" spans="1:17" x14ac:dyDescent="0.25">
      <c r="A154" s="118">
        <v>38139</v>
      </c>
      <c r="B154" s="121">
        <v>6650735</v>
      </c>
      <c r="C154" s="121">
        <v>4927149</v>
      </c>
      <c r="D154" s="121">
        <v>3829970</v>
      </c>
      <c r="E154" s="121">
        <v>1528189</v>
      </c>
      <c r="F154" s="121">
        <v>1979542</v>
      </c>
      <c r="G154" s="121">
        <v>483178</v>
      </c>
      <c r="H154" s="121">
        <v>202663</v>
      </c>
      <c r="I154" s="121">
        <v>328940</v>
      </c>
      <c r="J154" s="193"/>
      <c r="K154" s="193">
        <f t="shared" ref="K154:Q154" si="17">C154-C96-C37</f>
        <v>0</v>
      </c>
      <c r="L154" s="193">
        <f t="shared" si="17"/>
        <v>0</v>
      </c>
      <c r="M154" s="193">
        <f t="shared" si="17"/>
        <v>0</v>
      </c>
      <c r="N154" s="193">
        <f t="shared" si="17"/>
        <v>0</v>
      </c>
      <c r="O154" s="193">
        <f t="shared" si="17"/>
        <v>0</v>
      </c>
      <c r="P154" s="193">
        <f t="shared" si="17"/>
        <v>0</v>
      </c>
      <c r="Q154" s="193">
        <f t="shared" si="17"/>
        <v>0</v>
      </c>
    </row>
    <row r="155" spans="1:17" x14ac:dyDescent="0.25">
      <c r="A155" s="118">
        <v>38504</v>
      </c>
      <c r="B155" s="121">
        <v>6693206</v>
      </c>
      <c r="C155" s="121">
        <v>4989246</v>
      </c>
      <c r="D155" s="121">
        <v>3918494</v>
      </c>
      <c r="E155" s="121">
        <v>1538804</v>
      </c>
      <c r="F155" s="121">
        <v>2011207</v>
      </c>
      <c r="G155" s="121">
        <v>486202</v>
      </c>
      <c r="H155" s="121">
        <v>205905</v>
      </c>
      <c r="I155" s="121">
        <v>331399</v>
      </c>
      <c r="J155" s="193"/>
      <c r="K155" s="193">
        <f t="shared" ref="K155:Q155" si="18">C155-C97-C38</f>
        <v>0</v>
      </c>
      <c r="L155" s="193">
        <f t="shared" si="18"/>
        <v>0</v>
      </c>
      <c r="M155" s="193">
        <f t="shared" si="18"/>
        <v>0</v>
      </c>
      <c r="N155" s="193">
        <f t="shared" si="18"/>
        <v>0</v>
      </c>
      <c r="O155" s="193">
        <f t="shared" si="18"/>
        <v>0</v>
      </c>
      <c r="P155" s="193">
        <f t="shared" si="18"/>
        <v>0</v>
      </c>
      <c r="Q155" s="193">
        <f t="shared" si="18"/>
        <v>0</v>
      </c>
    </row>
    <row r="156" spans="1:17" x14ac:dyDescent="0.25">
      <c r="A156" s="118">
        <v>38869</v>
      </c>
      <c r="B156" s="121">
        <v>6742690</v>
      </c>
      <c r="C156" s="121">
        <v>5061266</v>
      </c>
      <c r="D156" s="121">
        <v>4007992</v>
      </c>
      <c r="E156" s="121">
        <v>1552529</v>
      </c>
      <c r="F156" s="121">
        <v>2050581</v>
      </c>
      <c r="G156" s="121">
        <v>489302</v>
      </c>
      <c r="H156" s="121">
        <v>209057</v>
      </c>
      <c r="I156" s="121">
        <v>335170</v>
      </c>
      <c r="J156" s="193"/>
      <c r="K156" s="193">
        <f t="shared" ref="K156:Q156" si="19">C156-C98-C39</f>
        <v>0</v>
      </c>
      <c r="L156" s="193">
        <f t="shared" si="19"/>
        <v>0</v>
      </c>
      <c r="M156" s="193">
        <f t="shared" si="19"/>
        <v>0</v>
      </c>
      <c r="N156" s="193">
        <f t="shared" si="19"/>
        <v>0</v>
      </c>
      <c r="O156" s="193">
        <f t="shared" si="19"/>
        <v>0</v>
      </c>
      <c r="P156" s="193">
        <f t="shared" si="19"/>
        <v>0</v>
      </c>
      <c r="Q156" s="193">
        <f t="shared" si="19"/>
        <v>0</v>
      </c>
    </row>
    <row r="157" spans="1:17" x14ac:dyDescent="0.25">
      <c r="A157" s="118">
        <v>39234</v>
      </c>
      <c r="B157" s="121">
        <v>6834156</v>
      </c>
      <c r="C157" s="121">
        <v>5153522</v>
      </c>
      <c r="D157" s="121">
        <v>4111018</v>
      </c>
      <c r="E157" s="121">
        <v>1570619</v>
      </c>
      <c r="F157" s="121">
        <v>2106139</v>
      </c>
      <c r="G157" s="121">
        <v>493262</v>
      </c>
      <c r="H157" s="121">
        <v>213748</v>
      </c>
      <c r="I157" s="121">
        <v>342644</v>
      </c>
      <c r="J157" s="193"/>
      <c r="K157" s="193">
        <f t="shared" ref="K157:Q157" si="20">C157-C99-C40</f>
        <v>0</v>
      </c>
      <c r="L157" s="193">
        <f t="shared" si="20"/>
        <v>0</v>
      </c>
      <c r="M157" s="193">
        <f t="shared" si="20"/>
        <v>0</v>
      </c>
      <c r="N157" s="193">
        <f t="shared" si="20"/>
        <v>0</v>
      </c>
      <c r="O157" s="193">
        <f t="shared" si="20"/>
        <v>0</v>
      </c>
      <c r="P157" s="193">
        <f t="shared" si="20"/>
        <v>0</v>
      </c>
      <c r="Q157" s="193">
        <f t="shared" si="20"/>
        <v>0</v>
      </c>
    </row>
    <row r="158" spans="1:17" x14ac:dyDescent="0.25">
      <c r="A158" s="118">
        <v>39600</v>
      </c>
      <c r="B158" s="121">
        <v>6943461</v>
      </c>
      <c r="C158" s="121">
        <v>5256375</v>
      </c>
      <c r="D158" s="121">
        <v>4219505</v>
      </c>
      <c r="E158" s="121">
        <v>1588665</v>
      </c>
      <c r="F158" s="121">
        <v>2171700</v>
      </c>
      <c r="G158" s="121">
        <v>498568</v>
      </c>
      <c r="H158" s="121">
        <v>219874</v>
      </c>
      <c r="I158" s="121">
        <v>348368</v>
      </c>
      <c r="J158" s="193"/>
      <c r="K158" s="193">
        <f t="shared" ref="K158:Q158" si="21">C158-C100-C41</f>
        <v>0</v>
      </c>
      <c r="L158" s="193">
        <f t="shared" si="21"/>
        <v>0</v>
      </c>
      <c r="M158" s="193">
        <f t="shared" si="21"/>
        <v>0</v>
      </c>
      <c r="N158" s="193">
        <f t="shared" si="21"/>
        <v>0</v>
      </c>
      <c r="O158" s="193">
        <f t="shared" si="21"/>
        <v>0</v>
      </c>
      <c r="P158" s="193">
        <f t="shared" si="21"/>
        <v>0</v>
      </c>
      <c r="Q158" s="193">
        <f t="shared" si="21"/>
        <v>0</v>
      </c>
    </row>
    <row r="159" spans="1:17" x14ac:dyDescent="0.25">
      <c r="A159" s="118">
        <v>39965</v>
      </c>
      <c r="B159" s="121">
        <v>7053755</v>
      </c>
      <c r="C159" s="121">
        <v>5371934</v>
      </c>
      <c r="D159" s="121">
        <v>4328771</v>
      </c>
      <c r="E159" s="121">
        <v>1608902</v>
      </c>
      <c r="F159" s="121">
        <v>2240250</v>
      </c>
      <c r="G159" s="121">
        <v>504353</v>
      </c>
      <c r="H159" s="121">
        <v>226027</v>
      </c>
      <c r="I159" s="121">
        <v>354785</v>
      </c>
      <c r="J159" s="193"/>
      <c r="K159" s="193">
        <f t="shared" ref="K159:Q159" si="22">C159-C101-C42</f>
        <v>0</v>
      </c>
      <c r="L159" s="193">
        <f t="shared" si="22"/>
        <v>0</v>
      </c>
      <c r="M159" s="193">
        <f t="shared" si="22"/>
        <v>0</v>
      </c>
      <c r="N159" s="193">
        <f t="shared" si="22"/>
        <v>0</v>
      </c>
      <c r="O159" s="193">
        <f t="shared" si="22"/>
        <v>0</v>
      </c>
      <c r="P159" s="193">
        <f t="shared" si="22"/>
        <v>0</v>
      </c>
      <c r="Q159" s="193">
        <f t="shared" si="22"/>
        <v>0</v>
      </c>
    </row>
    <row r="160" spans="1:17" x14ac:dyDescent="0.25">
      <c r="A160" s="118">
        <v>40330</v>
      </c>
      <c r="B160" s="121">
        <v>7144292</v>
      </c>
      <c r="C160" s="121">
        <v>5461101</v>
      </c>
      <c r="D160" s="121">
        <v>4404744</v>
      </c>
      <c r="E160" s="121">
        <v>1627322</v>
      </c>
      <c r="F160" s="121">
        <v>2290845</v>
      </c>
      <c r="G160" s="121">
        <v>508847</v>
      </c>
      <c r="H160" s="121">
        <v>229778</v>
      </c>
      <c r="I160" s="121">
        <v>361766</v>
      </c>
      <c r="J160" s="193"/>
      <c r="K160" s="193">
        <f t="shared" ref="K160:Q160" si="23">C160-C102-C43</f>
        <v>0</v>
      </c>
      <c r="L160" s="193">
        <f t="shared" si="23"/>
        <v>0</v>
      </c>
      <c r="M160" s="193">
        <f t="shared" si="23"/>
        <v>0</v>
      </c>
      <c r="N160" s="193">
        <f t="shared" si="23"/>
        <v>0</v>
      </c>
      <c r="O160" s="193">
        <f t="shared" si="23"/>
        <v>0</v>
      </c>
      <c r="P160" s="193">
        <f t="shared" si="23"/>
        <v>0</v>
      </c>
      <c r="Q160" s="193">
        <f t="shared" si="23"/>
        <v>0</v>
      </c>
    </row>
    <row r="161" spans="1:17" x14ac:dyDescent="0.25">
      <c r="A161" s="118">
        <v>40695</v>
      </c>
      <c r="B161" s="121">
        <v>7218529</v>
      </c>
      <c r="C161" s="121">
        <v>5537817</v>
      </c>
      <c r="D161" s="121">
        <v>4476778</v>
      </c>
      <c r="E161" s="121">
        <v>1639614</v>
      </c>
      <c r="F161" s="121">
        <v>2353409</v>
      </c>
      <c r="G161" s="121">
        <v>511483</v>
      </c>
      <c r="H161" s="121">
        <v>231292</v>
      </c>
      <c r="I161" s="121">
        <v>367985</v>
      </c>
      <c r="J161" s="193"/>
      <c r="K161" s="193">
        <f t="shared" ref="K161:Q161" si="24">C161-C103-C44</f>
        <v>0</v>
      </c>
      <c r="L161" s="193">
        <f t="shared" si="24"/>
        <v>0</v>
      </c>
      <c r="M161" s="193">
        <f t="shared" si="24"/>
        <v>0</v>
      </c>
      <c r="N161" s="193">
        <f t="shared" si="24"/>
        <v>0</v>
      </c>
      <c r="O161" s="193">
        <f t="shared" si="24"/>
        <v>0</v>
      </c>
      <c r="P161" s="193">
        <f t="shared" si="24"/>
        <v>0</v>
      </c>
      <c r="Q161" s="193">
        <f t="shared" si="24"/>
        <v>0</v>
      </c>
    </row>
    <row r="162" spans="1:17" x14ac:dyDescent="0.25">
      <c r="A162" s="118">
        <v>41061</v>
      </c>
      <c r="B162" s="121">
        <v>7304244</v>
      </c>
      <c r="C162" s="121">
        <v>5651091</v>
      </c>
      <c r="D162" s="121">
        <v>4568687</v>
      </c>
      <c r="E162" s="121">
        <v>1656725</v>
      </c>
      <c r="F162" s="121">
        <v>2425507</v>
      </c>
      <c r="G162" s="121">
        <v>511724</v>
      </c>
      <c r="H162" s="121">
        <v>235915</v>
      </c>
      <c r="I162" s="121">
        <v>376539</v>
      </c>
      <c r="J162" s="193"/>
      <c r="K162" s="193">
        <f t="shared" ref="K162:Q162" si="25">C162-C104-C45</f>
        <v>0</v>
      </c>
      <c r="L162" s="193">
        <f t="shared" si="25"/>
        <v>0</v>
      </c>
      <c r="M162" s="193">
        <f t="shared" si="25"/>
        <v>0</v>
      </c>
      <c r="N162" s="193">
        <f t="shared" si="25"/>
        <v>0</v>
      </c>
      <c r="O162" s="193">
        <f t="shared" si="25"/>
        <v>0</v>
      </c>
      <c r="P162" s="193">
        <f t="shared" si="25"/>
        <v>0</v>
      </c>
      <c r="Q162" s="193">
        <f t="shared" si="25"/>
        <v>0</v>
      </c>
    </row>
    <row r="163" spans="1:17" x14ac:dyDescent="0.25">
      <c r="A163" s="118">
        <v>41426</v>
      </c>
      <c r="B163" s="121">
        <v>7404032</v>
      </c>
      <c r="C163" s="121">
        <v>5772669</v>
      </c>
      <c r="D163" s="121">
        <v>4652824</v>
      </c>
      <c r="E163" s="121">
        <v>1671488</v>
      </c>
      <c r="F163" s="121">
        <v>2486944</v>
      </c>
      <c r="G163" s="121">
        <v>512231</v>
      </c>
      <c r="H163" s="121">
        <v>241722</v>
      </c>
      <c r="I163" s="121">
        <v>383257</v>
      </c>
      <c r="J163" s="193"/>
      <c r="K163" s="193">
        <f t="shared" ref="K163:Q163" si="26">C163-C105-C46</f>
        <v>0</v>
      </c>
      <c r="L163" s="193">
        <f t="shared" si="26"/>
        <v>0</v>
      </c>
      <c r="M163" s="193">
        <f t="shared" si="26"/>
        <v>0</v>
      </c>
      <c r="N163" s="193">
        <f t="shared" si="26"/>
        <v>0</v>
      </c>
      <c r="O163" s="193">
        <f t="shared" si="26"/>
        <v>0</v>
      </c>
      <c r="P163" s="193">
        <f t="shared" si="26"/>
        <v>0</v>
      </c>
      <c r="Q163" s="193">
        <f t="shared" si="26"/>
        <v>0</v>
      </c>
    </row>
    <row r="164" spans="1:17" x14ac:dyDescent="0.25">
      <c r="A164" s="118">
        <v>41791</v>
      </c>
      <c r="B164" s="121">
        <v>7508353</v>
      </c>
      <c r="C164" s="121">
        <v>5894917</v>
      </c>
      <c r="D164" s="121">
        <v>4719653</v>
      </c>
      <c r="E164" s="121">
        <v>1686945</v>
      </c>
      <c r="F164" s="121">
        <v>2517608</v>
      </c>
      <c r="G164" s="121">
        <v>513621</v>
      </c>
      <c r="H164" s="121">
        <v>242894</v>
      </c>
      <c r="I164" s="121">
        <v>388799</v>
      </c>
      <c r="J164" s="193"/>
      <c r="K164" s="193">
        <f t="shared" ref="K164:Q164" si="27">C164-C106-C47</f>
        <v>0</v>
      </c>
      <c r="L164" s="193">
        <f t="shared" si="27"/>
        <v>0</v>
      </c>
      <c r="M164" s="193">
        <f t="shared" si="27"/>
        <v>0</v>
      </c>
      <c r="N164" s="193">
        <f t="shared" si="27"/>
        <v>0</v>
      </c>
      <c r="O164" s="193">
        <f t="shared" si="27"/>
        <v>0</v>
      </c>
      <c r="P164" s="193">
        <f t="shared" si="27"/>
        <v>0</v>
      </c>
      <c r="Q164" s="193">
        <f t="shared" si="27"/>
        <v>0</v>
      </c>
    </row>
    <row r="165" spans="1:17" x14ac:dyDescent="0.25">
      <c r="A165" s="118">
        <v>42156</v>
      </c>
      <c r="B165" s="121">
        <v>7616168</v>
      </c>
      <c r="C165" s="121">
        <v>6022322</v>
      </c>
      <c r="D165" s="121">
        <v>4777692</v>
      </c>
      <c r="E165" s="121">
        <v>1700668</v>
      </c>
      <c r="F165" s="121">
        <v>2540672</v>
      </c>
      <c r="G165" s="121">
        <v>515117</v>
      </c>
      <c r="H165" s="121">
        <v>244692</v>
      </c>
      <c r="I165" s="121">
        <v>395813</v>
      </c>
      <c r="J165" s="193"/>
      <c r="K165" s="193">
        <f t="shared" ref="K165:Q165" si="28">C165-C107-C48</f>
        <v>0</v>
      </c>
      <c r="L165" s="193">
        <f t="shared" si="28"/>
        <v>0</v>
      </c>
      <c r="M165" s="193">
        <f t="shared" si="28"/>
        <v>0</v>
      </c>
      <c r="N165" s="193">
        <f t="shared" si="28"/>
        <v>0</v>
      </c>
      <c r="O165" s="193">
        <f t="shared" si="28"/>
        <v>0</v>
      </c>
      <c r="P165" s="193">
        <f t="shared" si="28"/>
        <v>0</v>
      </c>
      <c r="Q165" s="193">
        <f t="shared" si="28"/>
        <v>0</v>
      </c>
    </row>
    <row r="166" spans="1:17" s="152" customFormat="1" x14ac:dyDescent="0.25">
      <c r="A166" s="118">
        <v>42522</v>
      </c>
      <c r="B166" s="121">
        <v>7732858</v>
      </c>
      <c r="C166" s="121">
        <v>6173172</v>
      </c>
      <c r="D166" s="121">
        <v>4845152</v>
      </c>
      <c r="E166" s="121">
        <v>1712843</v>
      </c>
      <c r="F166" s="121">
        <v>2555978</v>
      </c>
      <c r="G166" s="121">
        <v>517514</v>
      </c>
      <c r="H166" s="121">
        <v>245678</v>
      </c>
      <c r="I166" s="121">
        <v>403104</v>
      </c>
      <c r="J166" s="193"/>
      <c r="K166" s="193">
        <f t="shared" ref="K166:Q166" si="29">C166-C108-C49</f>
        <v>0</v>
      </c>
      <c r="L166" s="193">
        <f t="shared" si="29"/>
        <v>0</v>
      </c>
      <c r="M166" s="193">
        <f t="shared" si="29"/>
        <v>0</v>
      </c>
      <c r="N166" s="193">
        <f t="shared" si="29"/>
        <v>0</v>
      </c>
      <c r="O166" s="193">
        <f t="shared" si="29"/>
        <v>0</v>
      </c>
      <c r="P166" s="193">
        <f t="shared" si="29"/>
        <v>0</v>
      </c>
      <c r="Q166" s="193">
        <f t="shared" si="29"/>
        <v>0</v>
      </c>
    </row>
    <row r="167" spans="1:17" s="152" customFormat="1" x14ac:dyDescent="0.25">
      <c r="A167" s="118">
        <v>42887</v>
      </c>
      <c r="B167" s="192">
        <v>7855316</v>
      </c>
      <c r="C167" s="192">
        <v>6302608</v>
      </c>
      <c r="D167" s="192">
        <v>4926380</v>
      </c>
      <c r="E167" s="192">
        <v>1728673</v>
      </c>
      <c r="F167" s="192">
        <v>2585720</v>
      </c>
      <c r="G167" s="192">
        <v>526762</v>
      </c>
      <c r="H167" s="192">
        <v>247412</v>
      </c>
      <c r="I167" s="192">
        <v>415046</v>
      </c>
      <c r="J167" s="193"/>
      <c r="K167" s="193">
        <f t="shared" ref="K167:Q167" si="30">C167-C109-C50</f>
        <v>0</v>
      </c>
      <c r="L167" s="193">
        <f t="shared" si="30"/>
        <v>0</v>
      </c>
      <c r="M167" s="193">
        <f t="shared" si="30"/>
        <v>0</v>
      </c>
      <c r="N167" s="193">
        <f t="shared" si="30"/>
        <v>0</v>
      </c>
      <c r="O167" s="193">
        <f t="shared" si="30"/>
        <v>0</v>
      </c>
      <c r="P167" s="193">
        <f t="shared" si="30"/>
        <v>0</v>
      </c>
      <c r="Q167" s="193">
        <f t="shared" si="30"/>
        <v>0</v>
      </c>
    </row>
    <row r="168" spans="1:17" s="152" customFormat="1" x14ac:dyDescent="0.25">
      <c r="A168" s="118">
        <v>43252</v>
      </c>
      <c r="B168" s="192">
        <v>7954476</v>
      </c>
      <c r="C168" s="192">
        <v>6423038</v>
      </c>
      <c r="D168" s="192">
        <v>5006623</v>
      </c>
      <c r="E168" s="192">
        <v>1746137</v>
      </c>
      <c r="F168" s="192">
        <v>2617792</v>
      </c>
      <c r="G168" s="192">
        <v>537291</v>
      </c>
      <c r="H168" s="192">
        <v>247095</v>
      </c>
      <c r="I168" s="192">
        <v>426081</v>
      </c>
      <c r="J168" s="193"/>
      <c r="K168" s="193">
        <f t="shared" ref="K168:Q168" si="31">C168-C110-C51</f>
        <v>0</v>
      </c>
      <c r="L168" s="193">
        <f t="shared" si="31"/>
        <v>0</v>
      </c>
      <c r="M168" s="193">
        <f t="shared" si="31"/>
        <v>0</v>
      </c>
      <c r="N168" s="193">
        <f t="shared" si="31"/>
        <v>0</v>
      </c>
      <c r="O168" s="193">
        <f t="shared" si="31"/>
        <v>0</v>
      </c>
      <c r="P168" s="193">
        <f t="shared" si="31"/>
        <v>0</v>
      </c>
      <c r="Q168" s="193">
        <f t="shared" si="31"/>
        <v>0</v>
      </c>
    </row>
    <row r="169" spans="1:17" s="152" customFormat="1" x14ac:dyDescent="0.25">
      <c r="A169" s="118">
        <v>43617</v>
      </c>
      <c r="B169" s="192">
        <v>8046748</v>
      </c>
      <c r="C169" s="192">
        <v>6537305</v>
      </c>
      <c r="D169" s="192">
        <v>5088847</v>
      </c>
      <c r="E169" s="192">
        <v>1767395</v>
      </c>
      <c r="F169" s="192">
        <v>2659625</v>
      </c>
      <c r="G169" s="192">
        <v>547841</v>
      </c>
      <c r="H169" s="192">
        <v>246559</v>
      </c>
      <c r="I169" s="192">
        <v>435730</v>
      </c>
      <c r="J169" s="193"/>
      <c r="K169" s="193">
        <f t="shared" ref="K169:Q169" si="32">C169-C111-C52</f>
        <v>0</v>
      </c>
      <c r="L169" s="193">
        <f t="shared" si="32"/>
        <v>0</v>
      </c>
      <c r="M169" s="193">
        <f t="shared" si="32"/>
        <v>0</v>
      </c>
      <c r="N169" s="193">
        <f t="shared" si="32"/>
        <v>0</v>
      </c>
      <c r="O169" s="193">
        <f t="shared" si="32"/>
        <v>0</v>
      </c>
      <c r="P169" s="193">
        <f t="shared" si="32"/>
        <v>0</v>
      </c>
      <c r="Q169" s="193">
        <f t="shared" si="32"/>
        <v>0</v>
      </c>
    </row>
    <row r="170" spans="1:17" s="152" customFormat="1" x14ac:dyDescent="0.25">
      <c r="A170" s="118">
        <v>43983</v>
      </c>
      <c r="B170" s="192">
        <v>8110610</v>
      </c>
      <c r="C170" s="192">
        <v>6615046</v>
      </c>
      <c r="D170" s="192">
        <v>5165613</v>
      </c>
      <c r="E170" s="192">
        <v>1790355</v>
      </c>
      <c r="F170" s="192">
        <v>2712912</v>
      </c>
      <c r="G170" s="192">
        <v>557578</v>
      </c>
      <c r="H170" s="192">
        <v>247428</v>
      </c>
      <c r="I170" s="192">
        <v>444903</v>
      </c>
      <c r="J170" s="193"/>
      <c r="K170" s="193">
        <f t="shared" ref="K170:Q170" si="33">C170-C112-C53</f>
        <v>0</v>
      </c>
      <c r="L170" s="193">
        <f t="shared" si="33"/>
        <v>0</v>
      </c>
      <c r="M170" s="193">
        <f t="shared" si="33"/>
        <v>0</v>
      </c>
      <c r="N170" s="193">
        <f t="shared" si="33"/>
        <v>0</v>
      </c>
      <c r="O170" s="193">
        <f t="shared" si="33"/>
        <v>0</v>
      </c>
      <c r="P170" s="193">
        <f t="shared" si="33"/>
        <v>0</v>
      </c>
      <c r="Q170" s="193">
        <f t="shared" si="33"/>
        <v>0</v>
      </c>
    </row>
    <row r="171" spans="1:17" s="152" customFormat="1" x14ac:dyDescent="0.25">
      <c r="A171" s="118">
        <v>44348</v>
      </c>
      <c r="B171" s="192">
        <v>8097062</v>
      </c>
      <c r="C171" s="192">
        <v>6547822</v>
      </c>
      <c r="D171" s="192">
        <v>5215814</v>
      </c>
      <c r="E171" s="192">
        <v>1802601</v>
      </c>
      <c r="F171" s="192">
        <v>2749365</v>
      </c>
      <c r="G171" s="192">
        <v>567239</v>
      </c>
      <c r="H171" s="192">
        <v>248151</v>
      </c>
      <c r="I171" s="192">
        <v>452508</v>
      </c>
      <c r="J171" s="193"/>
      <c r="K171" s="193">
        <f t="shared" ref="K171:Q171" si="34">C171-C113-C54</f>
        <v>0</v>
      </c>
      <c r="L171" s="193">
        <f t="shared" si="34"/>
        <v>0</v>
      </c>
      <c r="M171" s="193">
        <f t="shared" si="34"/>
        <v>0</v>
      </c>
      <c r="N171" s="193">
        <f t="shared" si="34"/>
        <v>0</v>
      </c>
      <c r="O171" s="193">
        <f t="shared" si="34"/>
        <v>0</v>
      </c>
      <c r="P171" s="193">
        <f t="shared" si="34"/>
        <v>0</v>
      </c>
      <c r="Q171" s="193">
        <f t="shared" si="34"/>
        <v>0</v>
      </c>
    </row>
    <row r="172" spans="1:17" s="152" customFormat="1" x14ac:dyDescent="0.25">
      <c r="A172" s="153">
        <v>44713</v>
      </c>
      <c r="B172" s="195">
        <v>8165731</v>
      </c>
      <c r="C172" s="195">
        <v>6625964</v>
      </c>
      <c r="D172" s="195">
        <v>5320496</v>
      </c>
      <c r="E172" s="195">
        <v>1821200</v>
      </c>
      <c r="F172" s="195">
        <v>2789148</v>
      </c>
      <c r="G172" s="195">
        <v>571013</v>
      </c>
      <c r="H172" s="195">
        <v>250219</v>
      </c>
      <c r="I172" s="195">
        <v>456844</v>
      </c>
      <c r="J172" s="193"/>
      <c r="K172" s="193">
        <f t="shared" ref="K172:Q172" si="35">C172-C114-C55</f>
        <v>0</v>
      </c>
      <c r="L172" s="193"/>
      <c r="M172" s="193">
        <f t="shared" si="35"/>
        <v>0</v>
      </c>
      <c r="N172" s="193">
        <f t="shared" si="35"/>
        <v>0</v>
      </c>
      <c r="O172" s="193">
        <f t="shared" si="35"/>
        <v>0</v>
      </c>
      <c r="P172" s="193">
        <f t="shared" si="35"/>
        <v>0</v>
      </c>
      <c r="Q172" s="193">
        <f t="shared" si="35"/>
        <v>0</v>
      </c>
    </row>
    <row r="173" spans="1:17" x14ac:dyDescent="0.25">
      <c r="A173" s="116" t="s">
        <v>60</v>
      </c>
      <c r="I173" s="196"/>
      <c r="J173" s="152"/>
      <c r="K173" s="152"/>
      <c r="L173" s="152"/>
      <c r="M173" s="152"/>
      <c r="N173" s="152"/>
      <c r="O173" s="152"/>
      <c r="P173" s="152"/>
      <c r="Q173" s="152"/>
    </row>
    <row r="174" spans="1:17" ht="13" x14ac:dyDescent="0.3">
      <c r="A174" s="116" t="s">
        <v>208</v>
      </c>
      <c r="B174" s="67"/>
      <c r="C174" s="67"/>
      <c r="D174" s="67"/>
      <c r="E174" s="67"/>
      <c r="F174" s="121"/>
    </row>
    <row r="175" spans="1:17" ht="13" x14ac:dyDescent="0.3">
      <c r="A175" s="67" t="s">
        <v>311</v>
      </c>
    </row>
    <row r="176" spans="1:17" x14ac:dyDescent="0.25">
      <c r="B176" s="197"/>
      <c r="C176" s="197"/>
      <c r="D176" s="197"/>
      <c r="E176" s="197"/>
      <c r="F176" s="197"/>
      <c r="G176" s="197"/>
      <c r="H176" s="197"/>
      <c r="I176" s="197"/>
    </row>
    <row r="177" spans="2:9" x14ac:dyDescent="0.25">
      <c r="B177" s="197"/>
      <c r="C177" s="197"/>
      <c r="D177" s="197"/>
      <c r="E177" s="197"/>
      <c r="F177" s="197"/>
      <c r="G177" s="197"/>
      <c r="H177" s="197"/>
      <c r="I177" s="197"/>
    </row>
    <row r="178" spans="2:9" x14ac:dyDescent="0.25">
      <c r="B178" s="197"/>
      <c r="C178" s="197"/>
      <c r="D178" s="197"/>
      <c r="E178" s="197"/>
      <c r="F178" s="197"/>
      <c r="G178" s="197"/>
      <c r="H178" s="197"/>
      <c r="I178" s="197"/>
    </row>
    <row r="179" spans="2:9" x14ac:dyDescent="0.25">
      <c r="B179" s="197"/>
      <c r="C179" s="197"/>
      <c r="D179" s="197"/>
      <c r="E179" s="197"/>
      <c r="F179" s="197"/>
      <c r="G179" s="197"/>
      <c r="H179" s="197"/>
      <c r="I179" s="197"/>
    </row>
    <row r="180" spans="2:9" x14ac:dyDescent="0.25">
      <c r="B180" s="197"/>
      <c r="C180" s="197"/>
      <c r="D180" s="197"/>
      <c r="E180" s="197"/>
      <c r="F180" s="197"/>
      <c r="G180" s="197"/>
      <c r="H180" s="197"/>
      <c r="I180" s="197"/>
    </row>
    <row r="181" spans="2:9" x14ac:dyDescent="0.25">
      <c r="B181" s="197"/>
      <c r="C181" s="197"/>
      <c r="D181" s="197"/>
      <c r="E181" s="197"/>
      <c r="F181" s="197"/>
      <c r="G181" s="197"/>
      <c r="H181" s="197"/>
      <c r="I181" s="197"/>
    </row>
    <row r="182" spans="2:9" x14ac:dyDescent="0.25">
      <c r="B182" s="197"/>
      <c r="C182" s="197"/>
      <c r="D182" s="197"/>
      <c r="E182" s="197"/>
      <c r="F182" s="197"/>
      <c r="G182" s="197"/>
      <c r="H182" s="197"/>
      <c r="I182" s="197"/>
    </row>
    <row r="183" spans="2:9" x14ac:dyDescent="0.25">
      <c r="B183" s="197"/>
      <c r="C183" s="197"/>
      <c r="D183" s="197"/>
      <c r="E183" s="197"/>
      <c r="F183" s="197"/>
      <c r="G183" s="197"/>
      <c r="H183" s="197"/>
      <c r="I183" s="197"/>
    </row>
    <row r="184" spans="2:9" x14ac:dyDescent="0.25">
      <c r="B184" s="197"/>
      <c r="C184" s="197"/>
      <c r="D184" s="197"/>
      <c r="E184" s="197"/>
      <c r="F184" s="197"/>
      <c r="G184" s="197"/>
      <c r="H184" s="197"/>
      <c r="I184" s="197"/>
    </row>
    <row r="185" spans="2:9" x14ac:dyDescent="0.25">
      <c r="B185" s="197"/>
      <c r="C185" s="197"/>
      <c r="D185" s="197"/>
      <c r="E185" s="197"/>
      <c r="F185" s="197"/>
      <c r="G185" s="197"/>
      <c r="H185" s="197"/>
      <c r="I185" s="197"/>
    </row>
    <row r="186" spans="2:9" x14ac:dyDescent="0.25">
      <c r="B186" s="197"/>
      <c r="C186" s="197"/>
      <c r="D186" s="197"/>
      <c r="E186" s="197"/>
      <c r="F186" s="197"/>
      <c r="G186" s="197"/>
      <c r="H186" s="197"/>
      <c r="I186" s="197"/>
    </row>
    <row r="187" spans="2:9" x14ac:dyDescent="0.25">
      <c r="B187" s="197"/>
      <c r="C187" s="197"/>
      <c r="D187" s="197"/>
      <c r="E187" s="197"/>
      <c r="F187" s="197"/>
      <c r="G187" s="197"/>
      <c r="H187" s="197"/>
      <c r="I187" s="197"/>
    </row>
    <row r="188" spans="2:9" x14ac:dyDescent="0.25">
      <c r="B188" s="197"/>
      <c r="C188" s="197"/>
      <c r="D188" s="197"/>
      <c r="E188" s="197"/>
      <c r="F188" s="197"/>
      <c r="G188" s="197"/>
      <c r="H188" s="197"/>
      <c r="I188" s="197"/>
    </row>
    <row r="189" spans="2:9" x14ac:dyDescent="0.25">
      <c r="B189" s="197"/>
      <c r="C189" s="197"/>
      <c r="D189" s="197"/>
      <c r="E189" s="197"/>
      <c r="F189" s="197"/>
      <c r="G189" s="197"/>
      <c r="H189" s="197"/>
      <c r="I189" s="197"/>
    </row>
    <row r="190" spans="2:9" x14ac:dyDescent="0.25">
      <c r="B190" s="197"/>
      <c r="C190" s="197"/>
      <c r="D190" s="197"/>
      <c r="E190" s="197"/>
      <c r="F190" s="197"/>
      <c r="G190" s="197"/>
      <c r="H190" s="197"/>
      <c r="I190" s="197"/>
    </row>
    <row r="191" spans="2:9" x14ac:dyDescent="0.25">
      <c r="B191" s="197"/>
      <c r="C191" s="197"/>
      <c r="D191" s="197"/>
      <c r="E191" s="197"/>
      <c r="F191" s="197"/>
      <c r="G191" s="197"/>
      <c r="H191" s="197"/>
      <c r="I191" s="197"/>
    </row>
    <row r="192" spans="2:9" x14ac:dyDescent="0.25">
      <c r="B192" s="197"/>
      <c r="C192" s="197"/>
      <c r="D192" s="197"/>
      <c r="E192" s="197"/>
      <c r="F192" s="197"/>
      <c r="G192" s="197"/>
      <c r="H192" s="197"/>
      <c r="I192" s="197"/>
    </row>
    <row r="193" spans="2:9" x14ac:dyDescent="0.25">
      <c r="B193" s="197"/>
      <c r="C193" s="197"/>
      <c r="D193" s="197"/>
      <c r="E193" s="197"/>
      <c r="F193" s="197"/>
      <c r="G193" s="197"/>
      <c r="H193" s="197"/>
      <c r="I193" s="197"/>
    </row>
    <row r="194" spans="2:9" x14ac:dyDescent="0.25">
      <c r="B194" s="197"/>
      <c r="C194" s="197"/>
      <c r="D194" s="197"/>
      <c r="E194" s="197"/>
      <c r="F194" s="197"/>
      <c r="G194" s="197"/>
      <c r="H194" s="197"/>
      <c r="I194" s="197"/>
    </row>
    <row r="195" spans="2:9" x14ac:dyDescent="0.25">
      <c r="B195" s="197"/>
      <c r="C195" s="197"/>
      <c r="D195" s="197"/>
      <c r="E195" s="197"/>
      <c r="F195" s="197"/>
      <c r="G195" s="197"/>
      <c r="H195" s="197"/>
      <c r="I195" s="197"/>
    </row>
    <row r="196" spans="2:9" x14ac:dyDescent="0.25">
      <c r="B196" s="197"/>
      <c r="C196" s="197"/>
      <c r="D196" s="197"/>
      <c r="E196" s="197"/>
      <c r="F196" s="197"/>
      <c r="G196" s="197"/>
      <c r="H196" s="197"/>
      <c r="I196" s="197"/>
    </row>
    <row r="197" spans="2:9" x14ac:dyDescent="0.25">
      <c r="B197" s="197"/>
      <c r="C197" s="197"/>
      <c r="D197" s="197"/>
      <c r="E197" s="197"/>
      <c r="F197" s="197"/>
      <c r="G197" s="197"/>
      <c r="H197" s="197"/>
      <c r="I197" s="197"/>
    </row>
    <row r="198" spans="2:9" x14ac:dyDescent="0.25">
      <c r="B198" s="197"/>
      <c r="C198" s="197"/>
      <c r="D198" s="197"/>
      <c r="E198" s="197"/>
      <c r="F198" s="197"/>
      <c r="G198" s="197"/>
      <c r="H198" s="197"/>
      <c r="I198" s="197"/>
    </row>
    <row r="199" spans="2:9" x14ac:dyDescent="0.25">
      <c r="B199" s="197"/>
      <c r="C199" s="197"/>
      <c r="D199" s="197"/>
      <c r="E199" s="197"/>
      <c r="F199" s="197"/>
      <c r="G199" s="197"/>
      <c r="H199" s="197"/>
      <c r="I199" s="197"/>
    </row>
    <row r="200" spans="2:9" x14ac:dyDescent="0.25">
      <c r="B200" s="197"/>
      <c r="C200" s="197"/>
      <c r="D200" s="197"/>
      <c r="E200" s="197"/>
      <c r="F200" s="197"/>
      <c r="G200" s="197"/>
      <c r="H200" s="197"/>
      <c r="I200" s="197"/>
    </row>
    <row r="201" spans="2:9" x14ac:dyDescent="0.25">
      <c r="B201" s="197"/>
      <c r="C201" s="197"/>
      <c r="D201" s="197"/>
      <c r="E201" s="197"/>
      <c r="F201" s="197"/>
      <c r="G201" s="197"/>
      <c r="H201" s="197"/>
      <c r="I201" s="197"/>
    </row>
    <row r="202" spans="2:9" x14ac:dyDescent="0.25">
      <c r="B202" s="197"/>
      <c r="C202" s="197"/>
      <c r="D202" s="197"/>
      <c r="E202" s="197"/>
      <c r="F202" s="197"/>
      <c r="G202" s="197"/>
      <c r="H202" s="197"/>
      <c r="I202" s="197"/>
    </row>
    <row r="203" spans="2:9" x14ac:dyDescent="0.25">
      <c r="B203" s="197"/>
      <c r="C203" s="197"/>
      <c r="D203" s="197"/>
      <c r="E203" s="197"/>
      <c r="F203" s="197"/>
      <c r="G203" s="197"/>
      <c r="H203" s="197"/>
      <c r="I203" s="197"/>
    </row>
    <row r="204" spans="2:9" x14ac:dyDescent="0.25">
      <c r="B204" s="197"/>
      <c r="C204" s="197"/>
      <c r="D204" s="197"/>
      <c r="E204" s="197"/>
      <c r="F204" s="197"/>
      <c r="G204" s="197"/>
      <c r="H204" s="197"/>
      <c r="I204" s="197"/>
    </row>
    <row r="205" spans="2:9" x14ac:dyDescent="0.25">
      <c r="B205" s="197"/>
      <c r="C205" s="197"/>
      <c r="D205" s="197"/>
      <c r="E205" s="197"/>
      <c r="F205" s="197"/>
      <c r="G205" s="197"/>
      <c r="H205" s="197"/>
      <c r="I205" s="197"/>
    </row>
    <row r="206" spans="2:9" x14ac:dyDescent="0.25">
      <c r="B206" s="197"/>
      <c r="C206" s="197"/>
      <c r="D206" s="197"/>
      <c r="E206" s="197"/>
      <c r="F206" s="197"/>
      <c r="G206" s="197"/>
      <c r="H206" s="197"/>
      <c r="I206" s="197"/>
    </row>
    <row r="207" spans="2:9" x14ac:dyDescent="0.25">
      <c r="B207" s="197"/>
      <c r="C207" s="197"/>
      <c r="D207" s="197"/>
      <c r="E207" s="197"/>
      <c r="F207" s="197"/>
      <c r="G207" s="197"/>
      <c r="H207" s="197"/>
      <c r="I207" s="197"/>
    </row>
    <row r="208" spans="2:9" x14ac:dyDescent="0.25">
      <c r="B208" s="197"/>
      <c r="C208" s="197"/>
      <c r="D208" s="197"/>
      <c r="E208" s="197"/>
      <c r="F208" s="197"/>
      <c r="G208" s="197"/>
      <c r="H208" s="197"/>
      <c r="I208" s="197"/>
    </row>
    <row r="209" spans="2:9" x14ac:dyDescent="0.25">
      <c r="B209" s="197"/>
      <c r="C209" s="197"/>
      <c r="D209" s="197"/>
      <c r="E209" s="197"/>
      <c r="F209" s="197"/>
      <c r="G209" s="197"/>
      <c r="H209" s="197"/>
      <c r="I209" s="197"/>
    </row>
    <row r="210" spans="2:9" x14ac:dyDescent="0.25">
      <c r="B210" s="197"/>
      <c r="C210" s="197"/>
      <c r="D210" s="197"/>
      <c r="E210" s="197"/>
      <c r="F210" s="197"/>
      <c r="G210" s="197"/>
      <c r="H210" s="197"/>
      <c r="I210" s="197"/>
    </row>
    <row r="211" spans="2:9" x14ac:dyDescent="0.25">
      <c r="B211" s="197"/>
      <c r="C211" s="197"/>
      <c r="D211" s="197"/>
      <c r="E211" s="197"/>
      <c r="F211" s="197"/>
      <c r="G211" s="197"/>
      <c r="H211" s="197"/>
      <c r="I211" s="197"/>
    </row>
    <row r="212" spans="2:9" x14ac:dyDescent="0.25">
      <c r="B212" s="197"/>
      <c r="C212" s="197"/>
      <c r="D212" s="197"/>
      <c r="E212" s="197"/>
      <c r="F212" s="197"/>
      <c r="G212" s="197"/>
      <c r="H212" s="197"/>
      <c r="I212" s="197"/>
    </row>
    <row r="213" spans="2:9" x14ac:dyDescent="0.25">
      <c r="B213" s="197"/>
      <c r="C213" s="197"/>
      <c r="D213" s="197"/>
      <c r="E213" s="197"/>
      <c r="F213" s="197"/>
      <c r="G213" s="197"/>
      <c r="H213" s="197"/>
      <c r="I213" s="197"/>
    </row>
    <row r="214" spans="2:9" x14ac:dyDescent="0.25">
      <c r="B214" s="197"/>
      <c r="C214" s="197"/>
      <c r="D214" s="197"/>
      <c r="E214" s="197"/>
      <c r="F214" s="197"/>
      <c r="G214" s="197"/>
      <c r="H214" s="197"/>
      <c r="I214" s="197"/>
    </row>
    <row r="215" spans="2:9" x14ac:dyDescent="0.25">
      <c r="B215" s="197"/>
      <c r="C215" s="197"/>
      <c r="D215" s="197"/>
      <c r="E215" s="197"/>
      <c r="F215" s="197"/>
      <c r="G215" s="197"/>
      <c r="H215" s="197"/>
      <c r="I215" s="197"/>
    </row>
    <row r="216" spans="2:9" x14ac:dyDescent="0.25">
      <c r="B216" s="197"/>
      <c r="C216" s="197"/>
      <c r="D216" s="197"/>
      <c r="E216" s="197"/>
      <c r="F216" s="197"/>
      <c r="G216" s="197"/>
      <c r="H216" s="197"/>
      <c r="I216" s="197"/>
    </row>
    <row r="217" spans="2:9" x14ac:dyDescent="0.25">
      <c r="B217" s="197"/>
      <c r="C217" s="197"/>
      <c r="D217" s="197"/>
      <c r="E217" s="197"/>
      <c r="F217" s="197"/>
      <c r="G217" s="197"/>
      <c r="H217" s="197"/>
      <c r="I217" s="197"/>
    </row>
    <row r="218" spans="2:9" x14ac:dyDescent="0.25">
      <c r="B218" s="197"/>
      <c r="C218" s="197"/>
      <c r="D218" s="197"/>
      <c r="E218" s="197"/>
      <c r="F218" s="197"/>
      <c r="G218" s="197"/>
      <c r="H218" s="197"/>
      <c r="I218" s="197"/>
    </row>
    <row r="219" spans="2:9" x14ac:dyDescent="0.25">
      <c r="B219" s="197"/>
      <c r="C219" s="197"/>
      <c r="D219" s="197"/>
      <c r="E219" s="197"/>
      <c r="F219" s="197"/>
      <c r="G219" s="197"/>
      <c r="H219" s="197"/>
      <c r="I219" s="197"/>
    </row>
    <row r="220" spans="2:9" x14ac:dyDescent="0.25">
      <c r="B220" s="197"/>
      <c r="C220" s="197"/>
      <c r="D220" s="197"/>
      <c r="E220" s="197"/>
      <c r="F220" s="197"/>
      <c r="G220" s="197"/>
      <c r="H220" s="197"/>
      <c r="I220" s="197"/>
    </row>
    <row r="221" spans="2:9" x14ac:dyDescent="0.25">
      <c r="B221" s="197"/>
      <c r="C221" s="197"/>
      <c r="D221" s="197"/>
      <c r="E221" s="197"/>
      <c r="F221" s="197"/>
      <c r="G221" s="197"/>
      <c r="H221" s="197"/>
      <c r="I221" s="197"/>
    </row>
    <row r="222" spans="2:9" x14ac:dyDescent="0.25">
      <c r="B222" s="197"/>
      <c r="C222" s="197"/>
      <c r="D222" s="197"/>
      <c r="E222" s="197"/>
      <c r="F222" s="197"/>
      <c r="G222" s="197"/>
      <c r="H222" s="197"/>
      <c r="I222" s="197"/>
    </row>
    <row r="223" spans="2:9" x14ac:dyDescent="0.25">
      <c r="B223" s="197"/>
      <c r="C223" s="197"/>
      <c r="D223" s="197"/>
      <c r="E223" s="197"/>
      <c r="F223" s="197"/>
      <c r="G223" s="197"/>
      <c r="H223" s="197"/>
      <c r="I223" s="197"/>
    </row>
    <row r="224" spans="2:9" x14ac:dyDescent="0.25">
      <c r="B224" s="197"/>
      <c r="C224" s="197"/>
      <c r="D224" s="197"/>
      <c r="E224" s="197"/>
      <c r="F224" s="197"/>
      <c r="G224" s="197"/>
      <c r="H224" s="197"/>
      <c r="I224" s="197"/>
    </row>
    <row r="225" spans="2:9" x14ac:dyDescent="0.25">
      <c r="B225" s="197"/>
      <c r="C225" s="197"/>
      <c r="D225" s="197"/>
      <c r="E225" s="197"/>
      <c r="F225" s="197"/>
      <c r="G225" s="197"/>
      <c r="H225" s="197"/>
      <c r="I225" s="197"/>
    </row>
    <row r="226" spans="2:9" x14ac:dyDescent="0.25">
      <c r="B226" s="197"/>
      <c r="C226" s="197"/>
      <c r="D226" s="197"/>
      <c r="E226" s="197"/>
      <c r="F226" s="197"/>
      <c r="G226" s="197"/>
      <c r="H226" s="197"/>
      <c r="I226" s="197"/>
    </row>
    <row r="227" spans="2:9" x14ac:dyDescent="0.25">
      <c r="B227" s="197"/>
      <c r="C227" s="197"/>
      <c r="D227" s="197"/>
      <c r="E227" s="197"/>
      <c r="F227" s="197"/>
      <c r="G227" s="197"/>
      <c r="H227" s="197"/>
      <c r="I227" s="197"/>
    </row>
    <row r="228" spans="2:9" x14ac:dyDescent="0.25">
      <c r="B228" s="197"/>
      <c r="C228" s="197"/>
      <c r="D228" s="197"/>
      <c r="E228" s="197"/>
      <c r="F228" s="197"/>
      <c r="G228" s="197"/>
      <c r="H228" s="197"/>
      <c r="I228" s="197"/>
    </row>
    <row r="229" spans="2:9" x14ac:dyDescent="0.25">
      <c r="B229" s="197"/>
      <c r="C229" s="197"/>
      <c r="D229" s="197"/>
      <c r="E229" s="197"/>
      <c r="F229" s="197"/>
      <c r="G229" s="197"/>
      <c r="H229" s="197"/>
      <c r="I229" s="197"/>
    </row>
    <row r="230" spans="2:9" x14ac:dyDescent="0.25">
      <c r="B230" s="197"/>
      <c r="C230" s="197"/>
      <c r="D230" s="197"/>
      <c r="E230" s="197"/>
      <c r="F230" s="197"/>
      <c r="G230" s="197"/>
      <c r="H230" s="197"/>
      <c r="I230" s="197"/>
    </row>
  </sheetData>
  <mergeCells count="3">
    <mergeCell ref="A62:A63"/>
    <mergeCell ref="A121:A122"/>
    <mergeCell ref="A3:A4"/>
  </mergeCells>
  <hyperlinks>
    <hyperlink ref="K141" r:id="rId1" display="https://www.abs.gov.au/statistics/people/population/national-state-and-territory-population/latest-release"/>
  </hyperlinks>
  <pageMargins left="0.74803149606299213" right="0.74803149606299213" top="0.98425196850393704" bottom="0.98425196850393704" header="0.51181102362204722" footer="0.51181102362204722"/>
  <pageSetup paperSize="9" scale="80" fitToWidth="3" fitToHeight="3" orientation="portrait" r:id="rId2"/>
  <headerFooter alignWithMargins="0"/>
  <rowBreaks count="2" manualBreakCount="2">
    <brk id="59" max="8" man="1"/>
    <brk id="1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Index</vt:lpstr>
      <vt:lpstr>Table 1.1</vt:lpstr>
      <vt:lpstr>Table 1.2a-d</vt:lpstr>
      <vt:lpstr>Table 1.2e-g</vt:lpstr>
      <vt:lpstr>Table 1.3</vt:lpstr>
      <vt:lpstr>Table 1.4</vt:lpstr>
      <vt:lpstr>Table 1.5</vt:lpstr>
      <vt:lpstr>Table 1.6</vt:lpstr>
      <vt:lpstr>Table 1.7</vt:lpstr>
      <vt:lpstr>Table 1.8</vt:lpstr>
      <vt:lpstr>'Table 1.1'!Print_Area</vt:lpstr>
      <vt:lpstr>'Table 1.2a-d'!Print_Area</vt:lpstr>
      <vt:lpstr>'Table 1.5'!Print_Area</vt:lpstr>
      <vt:lpstr>'Table 1.6'!Print_Area</vt:lpstr>
      <vt:lpstr>'Table 1.7'!Print_Area</vt:lpstr>
      <vt:lpstr>'Table 1.8'!Print_Area</vt:lpstr>
      <vt:lpstr>Table1_1a</vt:lpstr>
      <vt:lpstr>Table1_1b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 Jesse</dc:creator>
  <cp:lastModifiedBy>HOTCHKIES, Brad</cp:lastModifiedBy>
  <dcterms:created xsi:type="dcterms:W3CDTF">2022-04-22T01:00:26Z</dcterms:created>
  <dcterms:modified xsi:type="dcterms:W3CDTF">2023-12-15T00:40:47Z</dcterms:modified>
</cp:coreProperties>
</file>